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7485" windowHeight="4140" activeTab="3"/>
  </bookViews>
  <sheets>
    <sheet name="CDQI" sheetId="1" r:id="rId1"/>
    <sheet name="KQQI" sheetId="2" r:id="rId2"/>
    <sheet name="TMQI" sheetId="3" r:id="rId3"/>
    <sheet name="LCTTQI" sheetId="4" r:id="rId4"/>
  </sheets>
  <definedNames>
    <definedName name="_xlnm.Print_Area" localSheetId="3">'LCTTQI'!$A$1:$F$40</definedName>
  </definedNames>
  <calcPr fullCalcOnLoad="1"/>
</workbook>
</file>

<file path=xl/sharedStrings.xml><?xml version="1.0" encoding="utf-8"?>
<sst xmlns="http://schemas.openxmlformats.org/spreadsheetml/2006/main" count="664" uniqueCount="523">
  <si>
    <r>
      <t xml:space="preserve">    - </t>
    </r>
    <r>
      <rPr>
        <i/>
        <sz val="12"/>
        <rFont val=".VnTime"/>
        <family val="2"/>
      </rPr>
      <t>C¸c nghiÖp  vô kinh tÕ  ph¸t sinh bằng ngo¹i tÖ ®­îc qui ®æi ra ®ång ViÖt Nam theo tû gi¸ giao dÞch thùc tÕ  t¹i thêi ®iÓm ph¸t sinh nghiÖp vô. T¹i thêi ®iÓm cuèi n¨m c¸c kho¶n môc tiÒn tÖ cã gèc ngo¹i tÖ ®­îc qui ®æi theo tû gi¸ b×nh qu©n liªn ng©n hµng  do Ng©n hµng Nhµ n­íc ViÖt Nam c«ng bè vµo thêi ®iÓm kÕt thóc niªn ®é kÕ to¸n.</t>
    </r>
  </si>
  <si>
    <t xml:space="preserve">     -  Hµng tån kho ®­îc tÝnh  theo gi¸ gèc. Tr­êng hîp gi¸ trÞ thuÇn cã thÓ thùc hiÖn ®­îc thÊp h¬n gi¸ gèc th× ph¶i tÝnh theo gi¸ trÞ thuÇn cã thÓ htùc hiÖn ®­îc. Gi¸ gèc hµng tån kho bao gåm chi phÝ mua, chi phÝ chÕ biÕn vµ c¸c chi phÝ liªn quan trùc tiÕp kh¸c ph¸t sinh ®Ó cã hµng tån kho ë ®Þa ®iÓm vµ tr¹ng th¸i hiÖn t¹i.</t>
  </si>
  <si>
    <r>
      <t xml:space="preserve">    - </t>
    </r>
    <r>
      <rPr>
        <b/>
        <i/>
        <sz val="12"/>
        <rFont val="Times New Roman"/>
        <family val="1"/>
      </rPr>
      <t xml:space="preserve"> Nguyên tắc ghi nhận TSCĐ hữu hình: </t>
    </r>
    <r>
      <rPr>
        <i/>
        <sz val="12"/>
        <rFont val="Times New Roman"/>
        <family val="1"/>
      </rPr>
      <t>Tài sản cố định được ghi nhận theo giá gốc. Trong quá trình sử dụng, tài sản cố định được ghi nhận theo nguyên giá,hao mòn luỹ kế và giá trị còn lại.</t>
    </r>
  </si>
  <si>
    <t xml:space="preserve">    +      Máy móc thiết bị</t>
  </si>
  <si>
    <r>
      <t xml:space="preserve">    -  Nguyªn t¾c ghi nhËn c¸c kho¶n ®Çu t­  chøng kho¸n ng¾n h¹n, dµi h¹n: K</t>
    </r>
    <r>
      <rPr>
        <i/>
        <sz val="12"/>
        <rFont val=".VnTime"/>
        <family val="2"/>
      </rPr>
      <t>ho¶n ®Çu t­ gãp vèn liªn doanh vµo c«nng ty con ®­îc kÕ to¸n theo ph­¬ng ph¸p gi¸ gèc. Lîi nhuËn thuÇn tõ  gãp vèn liªn doanh ph¸t sinh sau ngµy ®Çu t­ ®­îc ghi nhËn vµo b¸o c¸o  kÕt qu¶ ho¹t ®éng kinh doanh. C¸c kho¶n ®­îc chia kh¸c ( ngoµi lîi nhuËn thuÇn) ®­îc coi lµ phÇn thu håi c¸c kho¶n ®Çu t­ vµ ®­îc ghi nhËn lµ kho¶n gi¶m trõ gi¸ gèc ®Çu t­.</t>
    </r>
  </si>
  <si>
    <r>
      <t xml:space="preserve">   -</t>
    </r>
    <r>
      <rPr>
        <i/>
        <sz val="12"/>
        <rFont val=".VnTime"/>
        <family val="2"/>
      </rPr>
      <t xml:space="preserve"> </t>
    </r>
    <r>
      <rPr>
        <b/>
        <i/>
        <sz val="12"/>
        <rFont val=".VnTime"/>
        <family val="2"/>
      </rPr>
      <t xml:space="preserve">Doanh thu cung cÊp dÞch vô: </t>
    </r>
    <r>
      <rPr>
        <i/>
        <sz val="12"/>
        <rFont val=".VnTime"/>
        <family val="2"/>
      </rPr>
      <t>Doanh thu cung cÊp dÞch vô ®­îc ghi nhËn khi kÕt qu¶ cña giao dÞch ®ã ®­îc x¸c ®Þnh mét c¸ch tin cËy. Tr­êng hîp viÖc cung cÊp dÞch vô liªn quan ®Õn nhiÒu kú th× doanh thu ®­îc ghi nhËn trong kú theo kÕt qu¶ phÇn c«ng viÖc ®· hoµn thµnh vµo ngµy lËp b¶ng c©n ®èi kÕ to¸n cña kú ®ã. KÕt qu¶ cña giao dÞch cung cÊp dÞch vô ®­îc x¸c đÞnh khi tho¶ m·n c¸c ®iÒu kiÖn sau:</t>
    </r>
    <r>
      <rPr>
        <sz val="12"/>
        <rFont val=".VnTime"/>
        <family val="2"/>
      </rPr>
      <t xml:space="preserve"> </t>
    </r>
  </si>
  <si>
    <t>VII.34</t>
  </si>
  <si>
    <t xml:space="preserve">  -  C«ng ty ¸p dông c¸c ChuÈn mùc kÕ to¸n ViÖt Nam vµ c¸c v¨n b¶n h­íng dÉn chuÈn mùc do Nhµ N­íc ®· ban hµnh. C¸c b¸o c¸o tµi chÝnh ®­îc lËp vµ tr×nh bµy theo ®óng mäi qui ®Þnh cña tõng ChuÈn mùc, th«ng t­ h­íng dÉn thùc hiÖn chuÈn mùc vµ ChÕ ®é kÕ to¸n hiÖn hµnh ¸p dông.</t>
  </si>
  <si>
    <t>V.1</t>
  </si>
  <si>
    <t>V.2</t>
  </si>
  <si>
    <t>V.3</t>
  </si>
  <si>
    <t>V.4</t>
  </si>
  <si>
    <t>V.5</t>
  </si>
  <si>
    <t>V.6</t>
  </si>
  <si>
    <t>V.7</t>
  </si>
  <si>
    <t>V.8</t>
  </si>
  <si>
    <t>V.9</t>
  </si>
  <si>
    <t>VI.1</t>
  </si>
  <si>
    <t>VI..2</t>
  </si>
  <si>
    <t>VI.3</t>
  </si>
  <si>
    <t>VI.4</t>
  </si>
  <si>
    <t>VI.5</t>
  </si>
  <si>
    <t>VI.6</t>
  </si>
  <si>
    <t>VI.7</t>
  </si>
  <si>
    <t>VI.8</t>
  </si>
  <si>
    <t xml:space="preserve"> TỔNG CTCP BIA RƯỢU - N.G.K.H.N</t>
  </si>
  <si>
    <r>
      <t xml:space="preserve">  2.   Lĩnh vực kinh doanh:</t>
    </r>
    <r>
      <rPr>
        <b/>
        <sz val="12"/>
        <rFont val="Times New Roman"/>
        <family val="1"/>
      </rPr>
      <t xml:space="preserve"> </t>
    </r>
    <r>
      <rPr>
        <sz val="12"/>
        <rFont val="Times New Roman"/>
        <family val="1"/>
      </rPr>
      <t>Sản xuất bia, rượu .</t>
    </r>
  </si>
  <si>
    <t xml:space="preserve">  5. Kế toán các khoản đầu tư tài chính:</t>
  </si>
  <si>
    <t xml:space="preserve">  6. Nguyên tắc ghi nhận và vốn hóa các khoản chi phí đi vay:</t>
  </si>
  <si>
    <r>
      <t>7.</t>
    </r>
    <r>
      <rPr>
        <b/>
        <sz val="7"/>
        <rFont val="Times New Roman"/>
        <family val="1"/>
      </rPr>
      <t xml:space="preserve">  </t>
    </r>
    <r>
      <rPr>
        <b/>
        <sz val="11"/>
        <rFont val="Times New Roman"/>
        <family val="1"/>
      </rPr>
      <t xml:space="preserve">Nguyên tắc ghi nhận và phân bổ chi phí trả trước </t>
    </r>
  </si>
  <si>
    <r>
      <t>8.</t>
    </r>
    <r>
      <rPr>
        <b/>
        <sz val="7"/>
        <rFont val="Times New Roman"/>
        <family val="1"/>
      </rPr>
      <t>  </t>
    </r>
    <r>
      <rPr>
        <b/>
        <sz val="11"/>
        <rFont val="Times New Roman"/>
        <family val="1"/>
      </rPr>
      <t>Nguyên tắc ghi nhận ghi nhận các khoản trả thương mại và phải trả khác</t>
    </r>
  </si>
  <si>
    <r>
      <t>9.</t>
    </r>
    <r>
      <rPr>
        <b/>
        <i/>
        <sz val="7"/>
        <rFont val="Times New Roman"/>
        <family val="1"/>
      </rPr>
      <t>   </t>
    </r>
    <r>
      <rPr>
        <b/>
        <sz val="11"/>
        <rFont val="Times New Roman"/>
        <family val="1"/>
      </rPr>
      <t>Nguyên tắc ghi nhận vốn chủ sở hữu</t>
    </r>
  </si>
  <si>
    <t xml:space="preserve">  10. Nguyên tắc ghi nhận doanh thu</t>
  </si>
  <si>
    <t xml:space="preserve"> 11. Nguyên tắc và phương pháp ghi nhận chi phí thuế thu nhập doanh nghiệp hiện hành, chi phí thuế thu nhập doanh nghiệp hoãn lại.</t>
  </si>
  <si>
    <t>31/03/2013</t>
  </si>
  <si>
    <t xml:space="preserve">        - Tiền gửi  có kỳ hạn dưới 1 tháng</t>
  </si>
  <si>
    <t>02 . Các khoản phải thu ngắn hạn khác</t>
  </si>
  <si>
    <t>03 . Hàng tồn kho</t>
  </si>
  <si>
    <t>04 . Thuế và các khoản phải thu Nhà nước</t>
  </si>
  <si>
    <t xml:space="preserve">         - Thuế GTGT nộp thừa</t>
  </si>
  <si>
    <t>05 . Tăng giảm tài sản cố định hữu hình</t>
  </si>
  <si>
    <t>31/03/2012</t>
  </si>
  <si>
    <t>06 . Tăng giảm tài sản cố định hữu hình</t>
  </si>
  <si>
    <t>07 . Chi phí xây dựng công trình dở dang</t>
  </si>
  <si>
    <t xml:space="preserve">    - Nhà máy bia mới tại xã Quảng Thịnh</t>
  </si>
  <si>
    <t xml:space="preserve">    - Nhà sản xuất củi trấu</t>
  </si>
  <si>
    <t xml:space="preserve">    - Nhà bán hàng phục vụ quản cáo</t>
  </si>
  <si>
    <t xml:space="preserve">    - Thuế tài nguyên nước</t>
  </si>
  <si>
    <t xml:space="preserve">08 . Đầu tư  tài chính dài hạn </t>
  </si>
  <si>
    <t>09 . Chi phí trả trước dài hạn</t>
  </si>
  <si>
    <t>10 . Vay  ngắn hạn</t>
  </si>
  <si>
    <t>11 . Thuế và các khoản phải nộp nhà nước</t>
  </si>
  <si>
    <t>12 . Chi phí phải trả</t>
  </si>
  <si>
    <t>13 . Các khoản phải trả, phải nộp  khác</t>
  </si>
  <si>
    <t>14 . Phải trả dài hạn khác</t>
  </si>
  <si>
    <t>15 . Vốn chủ sở hữu</t>
  </si>
  <si>
    <t xml:space="preserve">    - Lãi trong kỳ</t>
  </si>
  <si>
    <t xml:space="preserve">    - Phân phối lợi nhuận  năm 2012</t>
  </si>
  <si>
    <t xml:space="preserve">      + Chia cổ tức  năm 2012</t>
  </si>
  <si>
    <t xml:space="preserve">      + Trích thưởng HĐQT, ban điều hành</t>
  </si>
  <si>
    <t xml:space="preserve">      + Trích quỹ khen thưởng, phúc lợi</t>
  </si>
  <si>
    <t>Chi phí đi vay được ghi nhận vào chi phí sản xuất, kinh doanh trong kỳ khi phát sinh, trừ chi phí đi vay liên quan trực tiếp đến việc đầu tư xây dựng hoặc sản xuất tài sản dở dang được tính vào giá trị của tài sản đó (được vốn hoá) khi có đủ các điều kiện quy định trong Chuẩn mực Kế toán Việt Nam số 16 “Chi phí đi vay”.</t>
  </si>
  <si>
    <t>Chi phí đi vay liên quan trực tiếp đến việc đầu tư xây dựng hoặc sản xuất tài sản dở dang được tính vào giá trị của tài sản đó (được vốn hoá), bao gồm các khoản lãi tiền vay, phân bổ các khoản chiết khấu hoặc phụ trội khi phát hành trái phiếu, các khoản chi phí phụ phát sinh liên quan tới quá trình làm thủ tục vay.</t>
  </si>
  <si>
    <t>Các chi phí trả trước chỉ liên quan đến chi phí sản xuất kinh doanh năm tài chính hiện tại được ghi nhận là chi phí trả trước ngắn hạn và đuợc tính vào chi phí sản xuất kinh doanh trong năm tài chính.</t>
  </si>
  <si>
    <t>Việc tính và phân bổ chi phí trả trước dài hạn vào chi phí sản xuất kinh doanh từng kỳ hạch toán được căn cứ vào tính chất, mức độ từng loại chi phí để chọn phương pháp và tiêu thức phân bổ hợp lý. Chi phí trả trước được phân bổ dần vào chi phí sản xuất kinh doanh theo phương pháp đường thẳng.</t>
  </si>
  <si>
    <t>Các khoản phải trả người bán, phải trả khác tại thời điểm báo cáo, nếu:</t>
  </si>
  <si>
    <t>Vốn đầu tư của chủ sở hữu được ghi nhận theo số vốn thực góp của chủ sở hữu.</t>
  </si>
  <si>
    <t xml:space="preserve">Thặng dư vốn cổ phần được ghi nhận theo số chênh lệch lớn hơn giữa giá thực tế phát hành và mệnh giá cổ phiếu khi phát hành cổ phiếu lần đầu, phát hành bổ sung hoặc tái phát hành cổ phiếu quỹ. </t>
  </si>
  <si>
    <t>Cổ tức phải trả cho các cổ đông được ghi nhận là khoản phải trả trong Bảng Cân đối kế toán của Công ty sau khi có thông báo chia cổ tức của Hội đồng Quản trị Công ty.</t>
  </si>
  <si>
    <t>Phải trả giá trị TSCĐ là hệ thống tiết kiệm năng lượng, giảm khí thải của tổ chức NEDO</t>
  </si>
  <si>
    <t>Lợi nhuận sau thuế chưa phân phối</t>
  </si>
  <si>
    <t xml:space="preserve"> Thuế suất thuế thu nhập doanh nghiệp</t>
  </si>
  <si>
    <t xml:space="preserve"> Thuế thu nhập doanh nghiệp</t>
  </si>
  <si>
    <t xml:space="preserve"> Chi phí thuế thu nhập doanh nghiệp hiện hành</t>
  </si>
  <si>
    <t>Lãi cơ bản trên cổ phiếu</t>
  </si>
  <si>
    <t>VII. Thông tin khác</t>
  </si>
  <si>
    <t xml:space="preserve">  1. Thông tin về các bên liên quan</t>
  </si>
  <si>
    <t>Các bên có liên quan</t>
  </si>
  <si>
    <t>Mối quan hệ</t>
  </si>
  <si>
    <t>Tổng Công ty CP Bia rượu NGK Hà Nội</t>
  </si>
  <si>
    <t>Công ty mẹ</t>
  </si>
  <si>
    <t>Giá trị giao dịch (VNĐ)</t>
  </si>
  <si>
    <t>Nội dung nghiệp vụ</t>
  </si>
  <si>
    <t>Công ty liên kết</t>
  </si>
  <si>
    <t xml:space="preserve">                 Ngày      tháng  04 năm 2013</t>
  </si>
  <si>
    <t xml:space="preserve">      NGƯỜI LẬP BIỂU                  KẾ TOÁN TRƯỞNG</t>
  </si>
  <si>
    <t xml:space="preserve">    Trong quý I năm 2013, Công ty phát sinh các nghiệp vụ với các bên liên quan. Các nghiệp vụ chủ yếu sau:</t>
  </si>
  <si>
    <t>16 . Vốn chủ sở hữu</t>
  </si>
  <si>
    <t>17 . Nguồn kinh phí</t>
  </si>
  <si>
    <t>01 . Tổng doanh thu bán hàng và cung cấp dịch vụ</t>
  </si>
  <si>
    <t>02 . Các khoản giảm trừ doanh thu ( Thuế TTĐB)</t>
  </si>
  <si>
    <t xml:space="preserve">03 . Doanh thu thuần về bán hàng và cung cấp dịch vụ </t>
  </si>
  <si>
    <t>04 . Giá vốn hàng bán</t>
  </si>
  <si>
    <t>05 . Doanh thu hoạt động tài chính</t>
  </si>
  <si>
    <t xml:space="preserve">06 . Chi phí tài chính </t>
  </si>
  <si>
    <t xml:space="preserve">         + Cổ tức, lợi nhuận được chia</t>
  </si>
  <si>
    <t xml:space="preserve">    - Vốn pháp định ( dùng cho ngành nghề kinh doanh bất động sản): 6.000.000.000đồng ( sáu tỷ đồng)</t>
  </si>
  <si>
    <t xml:space="preserve">    -  Sản xuất công nghiệp nước uống có cồn và không có cồn; sản xuất bia các loại, nước uống có ga, rượu vang đóng chai và đóng hộp, đá cây.</t>
  </si>
  <si>
    <t xml:space="preserve">    -  Sản xuất, kinh doanh và xuất nhập khẩu các sản phẩm Rượu, Bia, Nước giải khát  có ga và không có ga các loại , nước khoáng, nước uống thiên nhiên tinh khiết.</t>
  </si>
  <si>
    <t xml:space="preserve">    -  Kinh doanh khách  sạn, nhà hàng</t>
  </si>
  <si>
    <t xml:space="preserve">    -  Kinh doanh  các mặt hàng lương thực, thực phẩm; cho thuê kho ,sân bãi.</t>
  </si>
  <si>
    <t xml:space="preserve">    - Đơn vị tiền tệ sử dụng trong kế toán là đồng Việt Nam ( VNĐ).</t>
  </si>
  <si>
    <t xml:space="preserve">    - Công ty áp dụng chế độ Kế toán doanh nghiệp ban hành theo Quyết định số 15 / 2006 / QĐ - BTC ngày 20/03/2006 và thông tư  244/2010/TT- BTC ngày 31/12/2010 của Bộ trưởng Bộ Tài chính .   </t>
  </si>
  <si>
    <t xml:space="preserve">    - Chênh lệch tỷ giá  thực tế phát sinh trong kỳ và chênh lệch tỷ giá do đánh giá lại số dư các khoản mục tiền tệ tại thời điểm cuối năm được kết chuyển vào doanh thu hoặch chi phí tài chính trong năm tài chính. </t>
  </si>
  <si>
    <t xml:space="preserve">    - Các khoản đầu tư ngắn hạn không quá 3 tháng có khả năng chuyển đổi dễ dàng thành tiền và không có nhiều rủi do trong chuyển đổi thành tiền kể từ ngày mua khoản đầu tư đó tại thời điểm báo cáo.</t>
  </si>
  <si>
    <t xml:space="preserve">    - Các khoản phải thu khách hàng, khoản trả trước cho người bán và các khoản phải thu khác tại thời điểm báo cáo nếu:</t>
  </si>
  <si>
    <t xml:space="preserve">      + Có thời hạn thu hồi hoặc thanh toán trên 1 năm ( hoặc trên 1 chu kỳ sản xuất kinh doanh) được phân loại là tài sản dài hạn.</t>
  </si>
  <si>
    <t xml:space="preserve">      + Có thời hạn thu hồi hoặc thanh toán dưới 1 năm ( hoặc trong 1 chu kỳ sản xuất kinh doanh) được phân loại là tài sản ngắn hạn.</t>
  </si>
  <si>
    <r>
      <t xml:space="preserve">    -  Phương pháp khấu hao TSCĐ hữu hình:</t>
    </r>
    <r>
      <rPr>
        <b/>
        <sz val="12"/>
        <rFont val="Times New Roman"/>
        <family val="1"/>
      </rPr>
      <t xml:space="preserve"> </t>
    </r>
    <r>
      <rPr>
        <sz val="12"/>
        <rFont val="Times New Roman"/>
        <family val="1"/>
      </rPr>
      <t>Khấu hao được trích theo phương pháp đường thẳng. Thời gian khấu hao được tính như sau:</t>
    </r>
  </si>
  <si>
    <t xml:space="preserve">    - Các khoản đầu tư chứng khoán tại thời điểm báo cáo, nếu: </t>
  </si>
  <si>
    <t xml:space="preserve">     + Có thời hạn thu hồi hoặc đáo hạn không quá 3 tháng kể từ ngày mua khoản đầu tư đó được coi là  tương đương tiền.</t>
  </si>
  <si>
    <t xml:space="preserve">     + Có thời hạn thu hồi vốn trên 1 năm hoặc hơn 1 chu kỳ kinh doanh được phân loại là tài sản dài hạn.</t>
  </si>
  <si>
    <t xml:space="preserve">    - Có thời hạn thanh toán dưới 1 năm hoặc trong một chu kỳ sản xuất kinh doanh được phân loại là nợ ngắn hạn.</t>
  </si>
  <si>
    <t xml:space="preserve">      - Số lượng cổ phiếu đăng ký phát hành</t>
  </si>
  <si>
    <t xml:space="preserve">      - Số lượng cổ phiếu đã bán ra công chúng</t>
  </si>
  <si>
    <t xml:space="preserve">      - Số lượng cổ phiếu đang lưu hành</t>
  </si>
  <si>
    <t xml:space="preserve">         + Cổ phiếu  thường</t>
  </si>
  <si>
    <t>Thông tin bổ sung cho các khoản mục trình bày trong bảng cân đối kế toán</t>
  </si>
  <si>
    <t xml:space="preserve"> - Mua hàng</t>
  </si>
  <si>
    <t xml:space="preserve"> - Bán hàng</t>
  </si>
  <si>
    <t xml:space="preserve"> - Cổ tức</t>
  </si>
  <si>
    <t xml:space="preserve"> - Điện nước</t>
  </si>
  <si>
    <t xml:space="preserve"> - Giá trị chai, két</t>
  </si>
  <si>
    <t>Quí I năm 2013</t>
  </si>
  <si>
    <t xml:space="preserve">         - Thuế tiêu thụ đặc biệt nộp thừa</t>
  </si>
  <si>
    <t>Nhà cửa, vật kiến trúc</t>
  </si>
  <si>
    <t>Máy móc thiết bị</t>
  </si>
  <si>
    <t xml:space="preserve">Phương tiện vận tải, truyền dẫn </t>
  </si>
  <si>
    <t>Thiết bị, dụng cụ quản lý</t>
  </si>
  <si>
    <t>Tổng cộng</t>
  </si>
  <si>
    <t>Khoản mục</t>
  </si>
  <si>
    <t>Nguyên giá TSCĐ</t>
  </si>
  <si>
    <t>Số dư đầu năm</t>
  </si>
  <si>
    <t xml:space="preserve">    - Mua trong kỳ</t>
  </si>
  <si>
    <t xml:space="preserve">    - Giảm khác</t>
  </si>
  <si>
    <t>Số dư cuối kỳ</t>
  </si>
  <si>
    <t>Giá trị hao mòn luỹ kế</t>
  </si>
  <si>
    <t xml:space="preserve">    - Khấu hao trong kỳ</t>
  </si>
  <si>
    <t xml:space="preserve">    - Tại ngày đầu năm</t>
  </si>
  <si>
    <t xml:space="preserve">    - Tại ngày cuối kỳ</t>
  </si>
  <si>
    <t xml:space="preserve">Khoản mục </t>
  </si>
  <si>
    <t xml:space="preserve">Quyền sử dụng đất </t>
  </si>
  <si>
    <t>Phần mềm máy vi tính</t>
  </si>
  <si>
    <t>Nguyên giá TSCĐ vô hình</t>
  </si>
  <si>
    <t xml:space="preserve">    Số dư đầu năm</t>
  </si>
  <si>
    <t xml:space="preserve">    Số tăng trong năm</t>
  </si>
  <si>
    <t xml:space="preserve">    Số giảm trong năm</t>
  </si>
  <si>
    <t xml:space="preserve">    Số dư cuối kỳ</t>
  </si>
  <si>
    <t>GT hao mòn luỹ kế</t>
  </si>
  <si>
    <t>Giá trị CL của TSCĐ vô hình</t>
  </si>
  <si>
    <t xml:space="preserve">    - Đầu tư  Công ty CP Bao bì Bia rượu NGK - 2953 CP</t>
  </si>
  <si>
    <t xml:space="preserve">    - Góp vốn liên doanh, liên kết </t>
  </si>
  <si>
    <t xml:space="preserve">    - Chi phí tiền thuê hạ tầng khu CN tây bắc ga TH</t>
  </si>
  <si>
    <t xml:space="preserve">    - Vay Ngân hàng  Công  Việt Nam - Chi nhánh Sầm Sơn</t>
  </si>
  <si>
    <t xml:space="preserve">    - Vay  cán bộ CNV</t>
  </si>
  <si>
    <t xml:space="preserve">    - Thuế giá trị gia tăng</t>
  </si>
  <si>
    <t xml:space="preserve">    - Thuế tiêu thụ đặc biệt</t>
  </si>
  <si>
    <t xml:space="preserve">    - Thuế xuất nhập khẩu</t>
  </si>
  <si>
    <t xml:space="preserve">    - Thuế thu nhập doanh nghiệp</t>
  </si>
  <si>
    <t xml:space="preserve">    - Thuế thu nhập cá nhân</t>
  </si>
  <si>
    <t xml:space="preserve">    - Kinh phí công đoàn</t>
  </si>
  <si>
    <t xml:space="preserve">    -Bảo hiểm xã hội</t>
  </si>
  <si>
    <t xml:space="preserve">    - Các khoản phải trả, phải nộp khác</t>
  </si>
  <si>
    <t xml:space="preserve">            + Lãi vay phải trả Ngân hàng Đầu tư Phát triển Thanh Hoá</t>
  </si>
  <si>
    <t xml:space="preserve">            + Lãi vay phải trả Ngân hàng Nông nghiệp Thanh Hoá</t>
  </si>
  <si>
    <t xml:space="preserve">            + Lãi vay phải trả quỹ hỗ trợ phát triển Thanh Hoá</t>
  </si>
  <si>
    <t xml:space="preserve">            + Phải trả  Công ty CP TM Bia Hà Nội - Thanh Hoá tiền cược vỏ</t>
  </si>
  <si>
    <t xml:space="preserve">            + Cổ tức phải trả</t>
  </si>
  <si>
    <t xml:space="preserve">            + Các khoản Phải trả, phải nộp khác</t>
  </si>
  <si>
    <t xml:space="preserve">    - Nhận ký cược, ký quỹ dài hạn</t>
  </si>
  <si>
    <t xml:space="preserve">            + Công ty CP TM Bia Hà Nội - Thanh Hoá</t>
  </si>
  <si>
    <t xml:space="preserve">  a . Bảng đối chiếu biến động của vốn chủ sở hữu</t>
  </si>
  <si>
    <t>Vốn đầu tư của chủ sở hữu</t>
  </si>
  <si>
    <t>Thặng dư vốn cổ phần</t>
  </si>
  <si>
    <t>Quỹ đầu tư phát triển</t>
  </si>
  <si>
    <t>Quỹ dự phòng tài chính</t>
  </si>
  <si>
    <t xml:space="preserve">      Số dư đầu năm </t>
  </si>
  <si>
    <t xml:space="preserve">  a . Chi tiết vốn đầu tư của chủ sở hữu</t>
  </si>
  <si>
    <t xml:space="preserve">        - Vốn góp của Nhà nước</t>
  </si>
  <si>
    <t xml:space="preserve">        - Vốn góp của các đối tượng khác</t>
  </si>
  <si>
    <t>* Số lượng cổ phiếu quỹ:</t>
  </si>
  <si>
    <t xml:space="preserve">  b . Các giao dịch về vốn với các chủ sở hữu và phân phối cổ tức, chia lợi nhuận</t>
  </si>
  <si>
    <t xml:space="preserve">  c . Cổ tức</t>
  </si>
  <si>
    <t xml:space="preserve">  d . Cổ phiếu</t>
  </si>
  <si>
    <t xml:space="preserve">         + Cổ phiếu thường</t>
  </si>
  <si>
    <t>* Mệnh giá cổ phiếu đang lưu hành:</t>
  </si>
  <si>
    <t xml:space="preserve">        - Nguồn kinh phí còn lại cuối năm</t>
  </si>
  <si>
    <t>VI. Thông tin bổ sung cho các khoản mục trình bày trong Báo cáo kết quả hoạt động kinh doanh</t>
  </si>
  <si>
    <t xml:space="preserve">       -Doanh thu bán hàng hoá, thành phẩm</t>
  </si>
  <si>
    <t xml:space="preserve">       - Doanh thu cung cấp dịch vụ</t>
  </si>
  <si>
    <t xml:space="preserve"> Tổng lợi nhuận kế toán trước thuế</t>
  </si>
  <si>
    <t xml:space="preserve">  Các khoản điều chỉnh tăng, giảm để xác định lợi nhuận chịu thuế</t>
  </si>
  <si>
    <t xml:space="preserve">       - Các khoản điều chỉnh giảm</t>
  </si>
  <si>
    <t xml:space="preserve"> Tổng lợi nhuận tính thuế</t>
  </si>
  <si>
    <r>
      <t xml:space="preserve">   -  Doanh thu hoạt động tài chính:</t>
    </r>
    <r>
      <rPr>
        <b/>
        <sz val="12"/>
        <rFont val="Times New Roman"/>
        <family val="1"/>
      </rPr>
      <t xml:space="preserve"> </t>
    </r>
    <r>
      <rPr>
        <sz val="12"/>
        <rFont val="Times New Roman"/>
        <family val="1"/>
      </rPr>
      <t>Doanh thu  phát sinh từ tiền lãi, tiền bản quyền, lợi  nhuận được chia và các khoản doanh thu hoạt động tài chính khác được ghi nhận khi thoả mãn các điều kiện sau:</t>
    </r>
  </si>
  <si>
    <t xml:space="preserve">    + Công ty  có khả năng thu được lợi  ích  kinh tế từ  giao dịch  đó.</t>
  </si>
  <si>
    <t xml:space="preserve">    + Cổ tức , lợi nhuận được chia được ghi nhận khi công ty được quyền nhận cổ tức hoặc được quyền nhận lợi nhuận từ việc góp vốn.</t>
  </si>
  <si>
    <t xml:space="preserve">   - Chi phí để tính thuế thu nhập doanh nghiệp hiện hành được xác định trên cơ sở thu nhập chịu thuế và thuế suất thuế thu nhập doanh nghiệp</t>
  </si>
  <si>
    <t xml:space="preserve">   - Chi phí thuế thu nhập hoãn lại được xác định trên cơ sở số chênh lệch tạm thời được khấu trừ, số chênh lệch tạm thời chịu thuế và thuế suất thuế thu nhập doanh nghiệp.</t>
  </si>
  <si>
    <t>V. Thông tin bổ sung cho các khoản mục trình bày trong bảng cân đối kế toán</t>
  </si>
  <si>
    <t>Diễn giải</t>
  </si>
  <si>
    <t>01 . Tiền và các khoản tương đương tiền</t>
  </si>
  <si>
    <t xml:space="preserve">        - Tiền mặt</t>
  </si>
  <si>
    <t xml:space="preserve">        - Tiền gửi ngân hàng</t>
  </si>
  <si>
    <t xml:space="preserve">            + Ngân hàng ĐT phát triển Thanh Hoá</t>
  </si>
  <si>
    <t xml:space="preserve">            + Ngân hàng Ngoại Thương Hà Nội</t>
  </si>
  <si>
    <t xml:space="preserve">            + Ngân hàng ANZ</t>
  </si>
  <si>
    <t xml:space="preserve">            + Ngân hàng Công thương VN -CN Sầm Sơn</t>
  </si>
  <si>
    <t xml:space="preserve">            + Ngân hàng Sài gòn Thương tín</t>
  </si>
  <si>
    <t xml:space="preserve">            + Ngân hàng Quốc tế</t>
  </si>
  <si>
    <t xml:space="preserve">         - Phải thu khách hàng</t>
  </si>
  <si>
    <t xml:space="preserve">         - Trả trước người bán</t>
  </si>
  <si>
    <t xml:space="preserve">         - Phải thu khác</t>
  </si>
  <si>
    <t xml:space="preserve">            + Phải thu  người lao động thuế TNCN</t>
  </si>
  <si>
    <t xml:space="preserve">            + Phải thu tiền chi hộ điền bù GP MB nhà máy Bia Nghi Sơn</t>
  </si>
  <si>
    <t xml:space="preserve">            + Phải thu  Công ty Cổ phần TM Bia H N - Thanh Hoá tiền vỏ chai, két</t>
  </si>
  <si>
    <t xml:space="preserve">            + Phải thu khác</t>
  </si>
  <si>
    <t xml:space="preserve">         - Nguyên liệu, vật liệu</t>
  </si>
  <si>
    <t xml:space="preserve">         - Công cụ, dụng cụ</t>
  </si>
  <si>
    <t xml:space="preserve">         - Chi phí SX,KD dở dang</t>
  </si>
  <si>
    <t xml:space="preserve">         - Thành phẩm</t>
  </si>
  <si>
    <t xml:space="preserve">    - Doanh thu bán hàng được ghi nhận khi đồng thời thoả mãn các điều kiện sau:</t>
  </si>
  <si>
    <t xml:space="preserve">     + Phần lớn rủi  ro và lợi  ích gắn liền với quyền sở hữu sản phẩm hoặc hàng hoá đã được chuyển giao cho người mua</t>
  </si>
  <si>
    <t xml:space="preserve">    + Công ty không còn nắm giũ quyền quản lý hàng hoá như người sở hữu hàng hoá hoặc quyền kiểm soát hàng hoá.</t>
  </si>
  <si>
    <t xml:space="preserve">    + Doanh thu được xác định tương đối chắc chắn.</t>
  </si>
  <si>
    <t xml:space="preserve">    + Công ty đã thu được hoặc sẽ thu được lợi ích kinh tế từ giao dịch bán hàng.</t>
  </si>
  <si>
    <t xml:space="preserve">    + Xác định được chi phí liên quan đến giao dịch bán hàng.</t>
  </si>
  <si>
    <t xml:space="preserve">    + Công ty  có khả năng thu được lợi ích kinh tế từ  dịch vụ đó.</t>
  </si>
  <si>
    <t xml:space="preserve">    + Xác định được chi phí phát sinh cho giao dịch và chi phí để hoàn thành giao dịch cung cấp dịch vụ đó.</t>
  </si>
  <si>
    <t xml:space="preserve">    + Phần công việc cung cấp dịch vụ đã hoàn thành được xác định theo phương pháp đánh giá công việc hoàn thành.</t>
  </si>
  <si>
    <r>
      <t xml:space="preserve">  5. Phương pháp phân bổ chi phí trả trước: </t>
    </r>
    <r>
      <rPr>
        <sz val="12"/>
        <rFont val="Times New Roman"/>
        <family val="1"/>
      </rPr>
      <t>Các chi phí trả trước liên quan đến chi phí sản xuất kinh doanh trong năm tài chính hiện tại được ghi nhận là chi phí trả trước ngắn hạn và được tính vào chi phí sản xuất kinh doanh trong năm tài chính.</t>
    </r>
  </si>
  <si>
    <t xml:space="preserve">   - Dự phòng giảm giá hàng tồn kho được lập vào thời điểm cuối năm là số chênh lệch giữa giá gốc của hàng tồn kho lớn hơn giá trị thuần có thể thực hiện được của chúng.</t>
  </si>
  <si>
    <t>3.  Nguyên tắc ghi nhận các khoản phải thu thương mại và các khoản phải thu khác</t>
  </si>
  <si>
    <t xml:space="preserve"> 4. Nguyên tắc ghi nhận TSCĐ và khấu hao TSCĐ</t>
  </si>
  <si>
    <t xml:space="preserve">    +     Nhà cửa, vật kiến trúc</t>
  </si>
  <si>
    <t xml:space="preserve">    +     Phương tiện vận tải</t>
  </si>
  <si>
    <t xml:space="preserve">    +     Thiết bị văn phòng</t>
  </si>
  <si>
    <t>05 – 25 năm</t>
  </si>
  <si>
    <t>04 – 12 năm</t>
  </si>
  <si>
    <t>04 – 06 năm</t>
  </si>
  <si>
    <r>
      <t xml:space="preserve">  2.</t>
    </r>
    <r>
      <rPr>
        <sz val="12"/>
        <rFont val="Times New Roman"/>
        <family val="1"/>
      </rPr>
      <t xml:space="preserve"> </t>
    </r>
    <r>
      <rPr>
        <b/>
        <i/>
        <sz val="12"/>
        <rFont val="Times New Roman"/>
        <family val="1"/>
      </rPr>
      <t>Hình thức kế toán áp dụng</t>
    </r>
  </si>
  <si>
    <t xml:space="preserve">    - Công ty áp dụng hình thức kế toán trên máy vi tính.</t>
  </si>
  <si>
    <t xml:space="preserve"> 3.  Tuyên bố về việc tuân thủ Chuẩn mực kế toán và Chế độ kế toán</t>
  </si>
  <si>
    <t xml:space="preserve">  IV. Các chính sách kế toán áp dụng</t>
  </si>
  <si>
    <t xml:space="preserve">  1. Nguyên tắc ghi nhận các khoản tiền và các khoản tương đương tiền</t>
  </si>
  <si>
    <t xml:space="preserve">  2.  Nguyên tắc ghi nhận hàng tồn kho</t>
  </si>
  <si>
    <t xml:space="preserve">   - Giá trị hàng tồn kho được xác định theo giá bình quân gia quyền.</t>
  </si>
  <si>
    <t xml:space="preserve">   - Hàng tồn kho được hạch toán theo phương pháp kê khai thường xuyên.</t>
  </si>
  <si>
    <t xml:space="preserve">      + Mệnh giá cổ phần: 10.000đồng / 01 CP.</t>
  </si>
  <si>
    <t xml:space="preserve">      + Tổng số cổ phần và giá trị cổ phần đã góp: 11.424.570CP = 114.245.700.000đồng.</t>
  </si>
  <si>
    <t xml:space="preserve">    - Trụ sở của Công ty:  Số 152 Quang Trung  - Thành phố Thanh Hoá - Tỉnh Thanh Hoá.</t>
  </si>
  <si>
    <t xml:space="preserve">  3.   Ngành nghề kinh doanh:</t>
  </si>
  <si>
    <t xml:space="preserve">     Hoạt động chính của Công ty:</t>
  </si>
  <si>
    <t xml:space="preserve">  II. Kỳ kế toán,đơn vị tiền tệ sử dụng trong kế toán</t>
  </si>
  <si>
    <r>
      <t xml:space="preserve">  1. Kỳ kế toán: </t>
    </r>
    <r>
      <rPr>
        <i/>
        <sz val="12"/>
        <rFont val="Times New Roman"/>
        <family val="1"/>
      </rPr>
      <t>Kỳ kế toán của Công ty bắt đầu từ ngày 01 thnág 01 và kết thức vào ngày 31 tháng 1</t>
    </r>
    <r>
      <rPr>
        <b/>
        <i/>
        <sz val="12"/>
        <rFont val="Times New Roman"/>
        <family val="1"/>
      </rPr>
      <t xml:space="preserve">2 </t>
    </r>
    <r>
      <rPr>
        <i/>
        <sz val="12"/>
        <rFont val="Times New Roman"/>
        <family val="1"/>
      </rPr>
      <t>hàng năm.</t>
    </r>
    <r>
      <rPr>
        <sz val="12"/>
        <rFont val="Times New Roman"/>
        <family val="1"/>
      </rPr>
      <t xml:space="preserve"> </t>
    </r>
  </si>
  <si>
    <t xml:space="preserve">  2. Đơn vị tiền tệ sử dụng trong kế toán:</t>
  </si>
  <si>
    <t xml:space="preserve">  III.Chuẩn mực và  Chế độ kế toán áp dụng</t>
  </si>
  <si>
    <t xml:space="preserve">  1.   Chế độ kế toán</t>
  </si>
  <si>
    <t xml:space="preserve">     NGƯỜI LẬP BIỂU                            KẾ TOÁN TRƯỞNG</t>
  </si>
  <si>
    <t xml:space="preserve">                       GIÁM ĐỐC CÔNG TY</t>
  </si>
  <si>
    <t>Quí I năm nay</t>
  </si>
  <si>
    <t>Quí I năm trước</t>
  </si>
  <si>
    <t xml:space="preserve">Chỉ tiêu </t>
  </si>
  <si>
    <t>I. LƯU CHUYỂN TIỀN TỪ HOẠT ĐỘNG KD</t>
  </si>
  <si>
    <t xml:space="preserve">  1.Tiền thu BH, CC dịch vụ và DT khác</t>
  </si>
  <si>
    <t xml:space="preserve">  2.Tiền chi trả cho người cung cấp hàng hoá và dịch vụ</t>
  </si>
  <si>
    <t xml:space="preserve">  3.Tiền chi trả cho người lao động</t>
  </si>
  <si>
    <t xml:space="preserve">  4.Tiền chi trả lãi vay</t>
  </si>
  <si>
    <t xml:space="preserve">  5.Tiền chi nộp thuế thu nhập DN</t>
  </si>
  <si>
    <t xml:space="preserve">  6.Tiền thu khác từ hoạt động KD</t>
  </si>
  <si>
    <t xml:space="preserve">  7.Tiền chi khác cho hoạt động KD</t>
  </si>
  <si>
    <t>Lưu chuyển tiền từ hoạt động KD</t>
  </si>
  <si>
    <t>II. LƯU CHUYỂN TIỀN TỪ H. ĐỘNG Đ. TƯ</t>
  </si>
  <si>
    <t xml:space="preserve"> 1. Tiền chi để mua sắm, xây dựng TSCĐ và các tài sản dài hạn khác</t>
  </si>
  <si>
    <t xml:space="preserve"> 2. Tiền thu từ thanh lý, nhượng bán TSCĐ và các tài sản dài hạn khác</t>
  </si>
  <si>
    <t xml:space="preserve"> 3.Tiền chi cho vay,mua các công cụ nợ của đơn vị khác</t>
  </si>
  <si>
    <t xml:space="preserve"> 4.Tiền thu hồi cho vay, bán lại các công cụ nợ của đơn vị khác</t>
  </si>
  <si>
    <t xml:space="preserve"> 5. Tiền chi đầu tư góp vốn vào đơn vị khác</t>
  </si>
  <si>
    <t xml:space="preserve"> 6. Tiền thu hồi đầu tư góp vốn vào đơn vị khác( gốc và lãi TG có kỳ hạn)</t>
  </si>
  <si>
    <t xml:space="preserve"> 7. Tiền thu lãi cho vay, cổ tức và lợi nhuận được chia</t>
  </si>
  <si>
    <t>Lưu chuyển tiền từ hoạt động đầu tư</t>
  </si>
  <si>
    <t>III. LƯU CHUYỂN TIỀN TỪ H. ĐỘNG T.C</t>
  </si>
  <si>
    <t xml:space="preserve"> 3. Tiền vay ngắn hạn, dài hạn nhận được</t>
  </si>
  <si>
    <t xml:space="preserve"> 4. Tiền chi trả nợ gốc</t>
  </si>
  <si>
    <t>Lưu chuyển thuần từ hoạt động tài chính</t>
  </si>
  <si>
    <t>Lưu chuyển tiền thuần trong kỳ (50 = 20+30+40)</t>
  </si>
  <si>
    <t>Tiền và tương đương tiền đầu kỳ</t>
  </si>
  <si>
    <t>Tiền và tương đương tiền cuối kỳ (70 = 50+60)</t>
  </si>
  <si>
    <t xml:space="preserve">   Ngày       tháng  04 năm 2012</t>
  </si>
  <si>
    <t xml:space="preserve">   NGƯỜI LẬP BIỂU                  KẾ TOÁN TRƯỞNG</t>
  </si>
  <si>
    <t>GIÁM ĐỐC CÔNG TY</t>
  </si>
  <si>
    <t xml:space="preserve">    PHÙNG SỸ HỮU</t>
  </si>
  <si>
    <t xml:space="preserve">THUYẾT MINH BÁO CÁO TÀI CHÍNH  </t>
  </si>
  <si>
    <t xml:space="preserve">  I.   ĐẶC ĐIỂM HOẠT ĐỘNG CỦA DOANH NGHIỆP</t>
  </si>
  <si>
    <t xml:space="preserve">   1.   Hình thức sở hữu vốn</t>
  </si>
  <si>
    <t xml:space="preserve">   - Giấy chứng nhận đăng ký kinh doanh số 2800791192 do Sở Kế hoạch và Đầu tư Tỉnh Thanh Hoá cấp ngày 24 tháng 03 năm 2004. Đăng ký thay đổi lần 7 vào ngày 02 thnág 08 năm 2011. </t>
  </si>
  <si>
    <t xml:space="preserve">    CÔNG TY CP BIA THANH HOÁ</t>
  </si>
  <si>
    <t>Quí I năm tài chính 2013</t>
  </si>
  <si>
    <t xml:space="preserve">BẢNG CÂN ĐỐI KẾ TOÁN </t>
  </si>
  <si>
    <t>Mã số</t>
  </si>
  <si>
    <t>số cuối kỳ</t>
  </si>
  <si>
    <t>số đầu năm</t>
  </si>
  <si>
    <t>TÀI SẢN - NGUỒN VỐN</t>
  </si>
  <si>
    <t>A. Tài sản ngắn hạn</t>
  </si>
  <si>
    <t xml:space="preserve">  I. Tiền và các khoản tương đương tiền</t>
  </si>
  <si>
    <t xml:space="preserve">   1. Tiền</t>
  </si>
  <si>
    <t xml:space="preserve">   2. Các khoản tương đương tiền</t>
  </si>
  <si>
    <t xml:space="preserve"> II. Các khoản đầu tư tài chính ngắn hạn</t>
  </si>
  <si>
    <t xml:space="preserve">   1. Đầu tư ngắn hạn</t>
  </si>
  <si>
    <t xml:space="preserve">   2. Dự phòng giảm giá đầu tư ngắn hạn</t>
  </si>
  <si>
    <t>III. Các khoản phải thu ngắn hạn</t>
  </si>
  <si>
    <t xml:space="preserve">   1. Phải thu khách hàng</t>
  </si>
  <si>
    <t xml:space="preserve">   2. Trả trước cho người bán</t>
  </si>
  <si>
    <t xml:space="preserve">   3. Phải thu nội bộ ngắn hạn</t>
  </si>
  <si>
    <t xml:space="preserve">   4. Phải thu theo tiến độ KH HD xây dựng</t>
  </si>
  <si>
    <t xml:space="preserve">   5. Các khoản phải thu khác</t>
  </si>
  <si>
    <t xml:space="preserve">   6. Dự phòng khoản thu ngắn hạn khó đòi</t>
  </si>
  <si>
    <t xml:space="preserve"> IV. Hàng tồn kho</t>
  </si>
  <si>
    <t xml:space="preserve">   1. Hàng tồn kho</t>
  </si>
  <si>
    <t xml:space="preserve">   2. Dự phòng giảm giá hàng tồn kho</t>
  </si>
  <si>
    <t xml:space="preserve"> V. Tài sản ngắn hạn khác</t>
  </si>
  <si>
    <t xml:space="preserve">   1. Chi phí trả trước ngắn hạn</t>
  </si>
  <si>
    <t xml:space="preserve">   2. Thuế GTGT được khấu trừ</t>
  </si>
  <si>
    <t xml:space="preserve">   3. Thuế và các khoản khác phải thu Nhà nước</t>
  </si>
  <si>
    <t xml:space="preserve">   4. Tài sản ngắn hạn khác</t>
  </si>
  <si>
    <t>B. Tài sản dài hạn</t>
  </si>
  <si>
    <t xml:space="preserve">  I. Các khoản phải thu dài hạn</t>
  </si>
  <si>
    <t xml:space="preserve">   1. Phải thu dài hạn của khách hàng</t>
  </si>
  <si>
    <t xml:space="preserve">   2. Vốn kinh doanh ở đơn vị trực thuộc</t>
  </si>
  <si>
    <t xml:space="preserve">   3. Phải thu dài hạn nội bộ</t>
  </si>
  <si>
    <t xml:space="preserve">   4. Phải thu dài hạn khác</t>
  </si>
  <si>
    <t xml:space="preserve">   5. Dự phòng phải thu dài hạn khó đòi</t>
  </si>
  <si>
    <t xml:space="preserve">  II. Tài sản cố định</t>
  </si>
  <si>
    <t xml:space="preserve">   1. Tài sản cố định hữu hình</t>
  </si>
  <si>
    <t xml:space="preserve">    - Nguyên giá</t>
  </si>
  <si>
    <t xml:space="preserve">    - Giá trị hao mòn lũy kế</t>
  </si>
  <si>
    <t xml:space="preserve">   2. Tài sản cố định thuê tài chính</t>
  </si>
  <si>
    <t xml:space="preserve">   3. Tài sản cố định vô hình</t>
  </si>
  <si>
    <t xml:space="preserve">   4. Chi phí xây dựng cơ bản dở dang</t>
  </si>
  <si>
    <t xml:space="preserve">  III. Bất động sản đầu tư</t>
  </si>
  <si>
    <t xml:space="preserve">  IV. Các khoản đầu tư tài chính dài hạn</t>
  </si>
  <si>
    <t xml:space="preserve">   1. Đầu tư vào  công ty con</t>
  </si>
  <si>
    <t xml:space="preserve">   2.  Đầu tư vào công ty liên kết, liên doanh</t>
  </si>
  <si>
    <t xml:space="preserve">   3. Đầu tư dài hạn khác</t>
  </si>
  <si>
    <t xml:space="preserve">   4. Dự phòng giảm giá đ.tư TC dài hạn</t>
  </si>
  <si>
    <t xml:space="preserve">  V. Tài sản dài hạn khác</t>
  </si>
  <si>
    <t xml:space="preserve">   1. Chi phí trả trước dài hạn</t>
  </si>
  <si>
    <t xml:space="preserve">   2. Tài sản thuế thu nhập hoãn lại</t>
  </si>
  <si>
    <t xml:space="preserve">   3. Tài sản dài hạn khác</t>
  </si>
  <si>
    <t xml:space="preserve"> VI. Lợi thế thương mại</t>
  </si>
  <si>
    <t xml:space="preserve">        Tổng cộng tài sản</t>
  </si>
  <si>
    <t xml:space="preserve">  Nguồn vốn</t>
  </si>
  <si>
    <t>A. Nợ phải trả</t>
  </si>
  <si>
    <t xml:space="preserve">  I. Nợ ngắn hạn</t>
  </si>
  <si>
    <t xml:space="preserve">   1. Vay và nợ ngắn hạn</t>
  </si>
  <si>
    <t xml:space="preserve">   2. Phải trả cho người bán</t>
  </si>
  <si>
    <t xml:space="preserve">   3. Người mua trả tiền trước</t>
  </si>
  <si>
    <t xml:space="preserve">   4. Thuế &amp; các khoản phải nộp NN</t>
  </si>
  <si>
    <t xml:space="preserve">   5. Phải trả người lao động</t>
  </si>
  <si>
    <t xml:space="preserve">   6. Chi phí phải trả</t>
  </si>
  <si>
    <t xml:space="preserve">   7. Phải trả nội bộ</t>
  </si>
  <si>
    <t xml:space="preserve">   8. Phải trả theo tiến độ KH HĐ xây dựng</t>
  </si>
  <si>
    <t xml:space="preserve">   9. Các khoản phải trả, phải nộp ngắn hạn khác</t>
  </si>
  <si>
    <t xml:space="preserve">  10. Dự phòng phải trả ngắn hạn</t>
  </si>
  <si>
    <t xml:space="preserve">  11. Quỹ khen thưởng phúc lợi</t>
  </si>
  <si>
    <t xml:space="preserve">   - Quỹ khen thưởng</t>
  </si>
  <si>
    <t xml:space="preserve">   - Quĩ phúc lợi đã hình thành tài sản</t>
  </si>
  <si>
    <t xml:space="preserve"> II. Nợ dài hạn</t>
  </si>
  <si>
    <t xml:space="preserve">   1. Phải trả dài hạn người bán</t>
  </si>
  <si>
    <t xml:space="preserve">   2. Phải trả dài hạn nội bộ</t>
  </si>
  <si>
    <t xml:space="preserve">   3. Phải trả dài hạn khác</t>
  </si>
  <si>
    <t xml:space="preserve">   4. Vay và nợ dài hạn</t>
  </si>
  <si>
    <t xml:space="preserve">   5. Thuế thu nhập hoãn lại phải trả</t>
  </si>
  <si>
    <t xml:space="preserve">   6. Dự phòng trợ cấp mất việc làm</t>
  </si>
  <si>
    <t xml:space="preserve">   7. Dự phòng phải trả dài hạn</t>
  </si>
  <si>
    <t xml:space="preserve">   8. Doanh thu chưa thực hiện</t>
  </si>
  <si>
    <t xml:space="preserve">   9. Quỹ phát triển khoa học công nghệ</t>
  </si>
  <si>
    <t>B. Vốn chủ sở hữu</t>
  </si>
  <si>
    <t xml:space="preserve"> I. Vốn chủ sở hữu</t>
  </si>
  <si>
    <t xml:space="preserve">   1. Vốn đầu tư của chủ sở hữu</t>
  </si>
  <si>
    <t xml:space="preserve">     - Vốn nhà nước</t>
  </si>
  <si>
    <t xml:space="preserve">     - Vốn các cổ đông</t>
  </si>
  <si>
    <t xml:space="preserve">   2. Thặng dư vốn cổ phần</t>
  </si>
  <si>
    <t xml:space="preserve">   3. Quỹ đầu tư phát triển</t>
  </si>
  <si>
    <t xml:space="preserve">   4. Quỹ dự phòng tài chính</t>
  </si>
  <si>
    <t xml:space="preserve">   5. Quỹ khác thuộc vốn chủ sở hữu</t>
  </si>
  <si>
    <t xml:space="preserve">  6. Lợi nhuận  sau thuế chưa phân phối</t>
  </si>
  <si>
    <t xml:space="preserve"> II. Nguồn kinh  phí và quỹ khác</t>
  </si>
  <si>
    <t xml:space="preserve">   1. Nguồn kinh phí </t>
  </si>
  <si>
    <t xml:space="preserve">          Tổng cộng nguồn vốn</t>
  </si>
  <si>
    <t>Chỉ tiêu ngoài bảng cân đối kế toán</t>
  </si>
  <si>
    <t>1. Tài sản thuê ngoài</t>
  </si>
  <si>
    <t>4. Nợ khó đòi đã xử lý</t>
  </si>
  <si>
    <t>5. Ngoại tệ các loại</t>
  </si>
  <si>
    <t xml:space="preserve">  6.Dự toán chi sự nghiệp, dự án</t>
  </si>
  <si>
    <t xml:space="preserve">      NGƯỜI LẬP BIỂU                   KẾ TOÁN TRƯỞNG</t>
  </si>
  <si>
    <t xml:space="preserve">    Ngày      tháng  04  năm 2012</t>
  </si>
  <si>
    <t xml:space="preserve">  GIÁM ĐỐC CÔNG TY</t>
  </si>
  <si>
    <t xml:space="preserve">     PHÙNG SỸ HỮU</t>
  </si>
  <si>
    <t>Quý này năm nay</t>
  </si>
  <si>
    <t>Quý này năm trước</t>
  </si>
  <si>
    <t xml:space="preserve">Luỹ kế  từ đầu năm đến  cuối  quý này năm nay </t>
  </si>
  <si>
    <t xml:space="preserve">Luỹ kế  từ đầu năm đến  cuối quý này năm trước </t>
  </si>
  <si>
    <t>Chỉ tiêu</t>
  </si>
  <si>
    <t>1. Doanh thu bán hàng và C C D V</t>
  </si>
  <si>
    <t xml:space="preserve">   - Doanh thu bán hàng và C C D V</t>
  </si>
  <si>
    <t>2. Các khoản giảm trừ</t>
  </si>
  <si>
    <t>3. DT thuần về bán hàng và C C D V</t>
  </si>
  <si>
    <t>4. Giá vốn hàng bán</t>
  </si>
  <si>
    <t>5. LN gộp về bán hàng và C C D V</t>
  </si>
  <si>
    <t>6. Doanh thu hoạt động tài chính</t>
  </si>
  <si>
    <t>7. Chi phí tài chính</t>
  </si>
  <si>
    <t>8. Chi phí bán hàng</t>
  </si>
  <si>
    <t>9. Chi phí quản lý doanh nghiệp</t>
  </si>
  <si>
    <t>10. Lợi nhuận thuần từ hoạt động KD</t>
  </si>
  <si>
    <t>11. Thu nhập khác</t>
  </si>
  <si>
    <t>12. Chi phí khác</t>
  </si>
  <si>
    <t>13. Lợi nhuận khác</t>
  </si>
  <si>
    <t>14. Phần lãi lỗ trong công ty liên kết, liên doanh</t>
  </si>
  <si>
    <t>15.Tổng lợi nhuận kế toán trước thuế</t>
  </si>
  <si>
    <t>16. Chi phí thuế TNDN hiện hành</t>
  </si>
  <si>
    <t>17. Chi phí thuế TNDN hoãn lại</t>
  </si>
  <si>
    <t>18. Lợi nhuận sau thuế thu nhập DN</t>
  </si>
  <si>
    <t>19. Lãi cơ bản trên mỗi cỗ phiếu</t>
  </si>
  <si>
    <t>TM</t>
  </si>
  <si>
    <t/>
  </si>
  <si>
    <t>111</t>
  </si>
  <si>
    <t>112</t>
  </si>
  <si>
    <t>121</t>
  </si>
  <si>
    <t>129</t>
  </si>
  <si>
    <t>131</t>
  </si>
  <si>
    <t>132</t>
  </si>
  <si>
    <t>133</t>
  </si>
  <si>
    <t>134</t>
  </si>
  <si>
    <t>135</t>
  </si>
  <si>
    <t>139</t>
  </si>
  <si>
    <t>141</t>
  </si>
  <si>
    <t>149</t>
  </si>
  <si>
    <t>151</t>
  </si>
  <si>
    <t>152</t>
  </si>
  <si>
    <t>154</t>
  </si>
  <si>
    <t>158</t>
  </si>
  <si>
    <t>211</t>
  </si>
  <si>
    <t>212</t>
  </si>
  <si>
    <t>213</t>
  </si>
  <si>
    <t>218</t>
  </si>
  <si>
    <t>219</t>
  </si>
  <si>
    <t>221</t>
  </si>
  <si>
    <t>222</t>
  </si>
  <si>
    <t>223</t>
  </si>
  <si>
    <t>224</t>
  </si>
  <si>
    <t>227</t>
  </si>
  <si>
    <t>V.10</t>
  </si>
  <si>
    <t>228</t>
  </si>
  <si>
    <t>229</t>
  </si>
  <si>
    <t>V.11</t>
  </si>
  <si>
    <t>V.12</t>
  </si>
  <si>
    <t>251</t>
  </si>
  <si>
    <t>258</t>
  </si>
  <si>
    <t>V.13</t>
  </si>
  <si>
    <t>259</t>
  </si>
  <si>
    <t>261</t>
  </si>
  <si>
    <t>V.14</t>
  </si>
  <si>
    <t>262</t>
  </si>
  <si>
    <t>268</t>
  </si>
  <si>
    <t>311</t>
  </si>
  <si>
    <t>312</t>
  </si>
  <si>
    <t>313</t>
  </si>
  <si>
    <t>314</t>
  </si>
  <si>
    <t>315</t>
  </si>
  <si>
    <t>316</t>
  </si>
  <si>
    <t>317</t>
  </si>
  <si>
    <t>318</t>
  </si>
  <si>
    <t>319</t>
  </si>
  <si>
    <t>320</t>
  </si>
  <si>
    <t>331</t>
  </si>
  <si>
    <t>332</t>
  </si>
  <si>
    <t>333</t>
  </si>
  <si>
    <t>334</t>
  </si>
  <si>
    <t>335</t>
  </si>
  <si>
    <t>336</t>
  </si>
  <si>
    <t>411</t>
  </si>
  <si>
    <t>412</t>
  </si>
  <si>
    <t>417</t>
  </si>
  <si>
    <t>418</t>
  </si>
  <si>
    <t>419</t>
  </si>
  <si>
    <t>420</t>
  </si>
  <si>
    <t>432</t>
  </si>
  <si>
    <t xml:space="preserve">  - USD</t>
  </si>
  <si>
    <t xml:space="preserve">  - EUR</t>
  </si>
  <si>
    <t>MS</t>
  </si>
  <si>
    <t xml:space="preserve">   - Doanh thu C C D V</t>
  </si>
  <si>
    <t>M S</t>
  </si>
  <si>
    <t>01</t>
  </si>
  <si>
    <t>02</t>
  </si>
  <si>
    <t>03</t>
  </si>
  <si>
    <t>04</t>
  </si>
  <si>
    <t>05</t>
  </si>
  <si>
    <t>06</t>
  </si>
  <si>
    <t>07</t>
  </si>
  <si>
    <t>20</t>
  </si>
  <si>
    <t>21</t>
  </si>
  <si>
    <t>22</t>
  </si>
  <si>
    <t>30</t>
  </si>
  <si>
    <t>33</t>
  </si>
  <si>
    <t>34</t>
  </si>
  <si>
    <t>40</t>
  </si>
  <si>
    <t>50</t>
  </si>
  <si>
    <t>60</t>
  </si>
  <si>
    <t>70</t>
  </si>
  <si>
    <t xml:space="preserve">      + Tăng vốn trong năm </t>
  </si>
  <si>
    <t xml:space="preserve">      + Tăng khác</t>
  </si>
  <si>
    <t xml:space="preserve">            + Các đối tượng khác</t>
  </si>
  <si>
    <t>3. Hàng hoá nhận bán hộ, nhận ký gửi.</t>
  </si>
  <si>
    <t xml:space="preserve">2. Vật tư hàng hoá nhận giữ hộ. </t>
  </si>
  <si>
    <t xml:space="preserve"> BÁO CÁO KẾT QUẢ HOẠT ĐỘNG SẢN XUẤT KINH </t>
  </si>
  <si>
    <t xml:space="preserve"> BÁO CÁO LƯU CHUYỂN TIỀN TỆ</t>
  </si>
  <si>
    <t xml:space="preserve">   - C«ng ty Cæ PhÇn Bia Thanh Ho¸ ®­îc chuyÓn tõ doanh nghiÖp Nhµ n­íc thµnh c«ng ty Cæ phÇn. C«ng ty Cæ phÇn Bia Thanh Ho¸  lµ thµnh viªn h¹ch to¸n ®éc lËp cña Tæng C«ng ty  cæ phÇn Bia - R­îu -NGK Hµ néi theo quyÕt ®Þnh sè 246/2003/Q§ - BCN ngµy 30 th¸ng 12 n¨m 2003 cña Bé Tr­ëng Bé C«ng nghiÖp (nay lµ Bé C«ng Th­¬ng) . </t>
  </si>
  <si>
    <t xml:space="preserve">   -Vốn điều lệ của Công ty: 114.245.700.000 đ(Một trăm mười bốn tỷ hai trăm bốn lăm triệu bảy trăm ngàn đồng chẵn).Trong đó: Vốn nhà nước 55%, cổ đông 45%.</t>
  </si>
  <si>
    <t xml:space="preserve">    -  Kinh doanh , nhập khẩu nguyên liệu, vật tư thiết bị phụ tùng phục vụ cho sản xuất kinh doanh của công ty và phục vụ cho sản xuất kinh doanh các mặt hàng Rượu Bia, Nước giải khát.</t>
  </si>
  <si>
    <t>Giá trị còn lại của TSCĐHH hình</t>
  </si>
  <si>
    <t xml:space="preserve">    + Có thời hạn thu hồi  vốn dưới 1 năm hoặc trong 1 chu kỳ kinh doanh được phân loại là TS ngắn hạn.</t>
  </si>
  <si>
    <t xml:space="preserve">    - Có thời hạn thanh toán trên 1 năm hoặc trên một chu kỳ SX kinh doanh được phân loại là nợ dài hạn.</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</si>
</sst>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0.000"/>
    <numFmt numFmtId="189" formatCode="#,##0.0"/>
    <numFmt numFmtId="190" formatCode="#,##0.0000"/>
    <numFmt numFmtId="191" formatCode="#,##0.00000"/>
    <numFmt numFmtId="192" formatCode="[$-425]d\.\ mmmm\ yyyy&quot;. a.&quot;"/>
    <numFmt numFmtId="193" formatCode="&quot;Yes&quot;;&quot;Yes&quot;;&quot;No&quot;"/>
    <numFmt numFmtId="194" formatCode="&quot;True&quot;;&quot;True&quot;;&quot;False&quot;"/>
    <numFmt numFmtId="195" formatCode="&quot;On&quot;;&quot;On&quot;;&quot;Off&quot;"/>
    <numFmt numFmtId="196" formatCode="[$€-2]\ #,##0.00_);[Red]\([$€-2]\ #,##0.00\)"/>
  </numFmts>
  <fonts count="103">
    <font>
      <sz val="10"/>
      <name val="Arial"/>
      <family val="0"/>
    </font>
    <font>
      <b/>
      <sz val="10"/>
      <name val="Arial"/>
      <family val="0"/>
    </font>
    <font>
      <i/>
      <sz val="10"/>
      <name val="Arial"/>
      <family val="0"/>
    </font>
    <font>
      <b/>
      <i/>
      <sz val="10"/>
      <name val="Arial"/>
      <family val="0"/>
    </font>
    <font>
      <sz val="10"/>
      <color indexed="8"/>
      <name val=".VnArial Narrow"/>
      <family val="2"/>
    </font>
    <font>
      <b/>
      <sz val="9"/>
      <color indexed="8"/>
      <name val=".VnArialH"/>
      <family val="2"/>
    </font>
    <font>
      <b/>
      <sz val="12"/>
      <color indexed="8"/>
      <name val=".VnArial Narrow"/>
      <family val="2"/>
    </font>
    <font>
      <sz val="8"/>
      <name val="Arial"/>
      <family val="0"/>
    </font>
    <font>
      <sz val="12"/>
      <name val=".VnTimeH"/>
      <family val="2"/>
    </font>
    <font>
      <b/>
      <sz val="12"/>
      <name val=".VnTime"/>
      <family val="2"/>
    </font>
    <font>
      <b/>
      <sz val="14"/>
      <name val=".VnTimeH"/>
      <family val="2"/>
    </font>
    <font>
      <b/>
      <i/>
      <sz val="12"/>
      <name val=".VnTime"/>
      <family val="2"/>
    </font>
    <font>
      <b/>
      <sz val="12"/>
      <name val=".VnTimeH"/>
      <family val="2"/>
    </font>
    <font>
      <sz val="12"/>
      <name val=".VnTime"/>
      <family val="0"/>
    </font>
    <font>
      <b/>
      <sz val="12"/>
      <color indexed="8"/>
      <name val=".VnArial"/>
      <family val="2"/>
    </font>
    <font>
      <b/>
      <sz val="11"/>
      <color indexed="8"/>
      <name val=".VnTime"/>
      <family val="2"/>
    </font>
    <font>
      <sz val="12"/>
      <color indexed="8"/>
      <name val=".VnArial Narrow"/>
      <family val="2"/>
    </font>
    <font>
      <sz val="11"/>
      <color indexed="8"/>
      <name val=".VnTime"/>
      <family val="2"/>
    </font>
    <font>
      <sz val="11"/>
      <color indexed="63"/>
      <name val=".VnTime"/>
      <family val="2"/>
    </font>
    <font>
      <b/>
      <i/>
      <sz val="10"/>
      <name val=".VnTime"/>
      <family val="0"/>
    </font>
    <font>
      <sz val="10"/>
      <name val=".VnTime"/>
      <family val="0"/>
    </font>
    <font>
      <b/>
      <sz val="10"/>
      <name val=".VnTime"/>
      <family val="2"/>
    </font>
    <font>
      <sz val="8"/>
      <name val=".VnTime"/>
      <family val="0"/>
    </font>
    <font>
      <b/>
      <sz val="14"/>
      <color indexed="8"/>
      <name val=".VnArialH"/>
      <family val="2"/>
    </font>
    <font>
      <b/>
      <i/>
      <sz val="12"/>
      <color indexed="8"/>
      <name val=".VnArial"/>
      <family val="2"/>
    </font>
    <font>
      <sz val="12"/>
      <color indexed="8"/>
      <name val=".VnTimeH"/>
      <family val="2"/>
    </font>
    <font>
      <sz val="10"/>
      <color indexed="8"/>
      <name val=".VnTimeH"/>
      <family val="2"/>
    </font>
    <font>
      <sz val="12"/>
      <color indexed="8"/>
      <name val=".VnTime"/>
      <family val="2"/>
    </font>
    <font>
      <b/>
      <sz val="12"/>
      <color indexed="8"/>
      <name val=".VnTime"/>
      <family val="2"/>
    </font>
    <font>
      <b/>
      <sz val="10"/>
      <color indexed="8"/>
      <name val=".VnArial Narrow"/>
      <family val="2"/>
    </font>
    <font>
      <sz val="12"/>
      <name val="Arial"/>
      <family val="0"/>
    </font>
    <font>
      <sz val="8"/>
      <name val="VNI-Times"/>
      <family val="0"/>
    </font>
    <font>
      <sz val="11"/>
      <name val=".VnTime"/>
      <family val="2"/>
    </font>
    <font>
      <i/>
      <sz val="12"/>
      <name val=".VnTime"/>
      <family val="2"/>
    </font>
    <font>
      <b/>
      <sz val="8"/>
      <color indexed="8"/>
      <name val=".VnTime"/>
      <family val="2"/>
    </font>
    <font>
      <sz val="8"/>
      <color indexed="8"/>
      <name val=".VnTime"/>
      <family val="2"/>
    </font>
    <font>
      <sz val="8"/>
      <color indexed="8"/>
      <name val=".VnArial Narrow"/>
      <family val="2"/>
    </font>
    <font>
      <b/>
      <i/>
      <sz val="12"/>
      <color indexed="8"/>
      <name val=".VnTime"/>
      <family val="2"/>
    </font>
    <font>
      <i/>
      <sz val="12"/>
      <color indexed="8"/>
      <name val=".VnTime"/>
      <family val="2"/>
    </font>
    <font>
      <sz val="10"/>
      <color indexed="8"/>
      <name val=".VnTime"/>
      <family val="2"/>
    </font>
    <font>
      <sz val="12"/>
      <name val="Times New Roman"/>
      <family val="1"/>
    </font>
    <font>
      <b/>
      <sz val="12"/>
      <name val="Times New Roman"/>
      <family val="1"/>
    </font>
    <font>
      <b/>
      <sz val="14"/>
      <name val="Times New Roman"/>
      <family val="1"/>
    </font>
    <font>
      <b/>
      <i/>
      <sz val="12"/>
      <name val="Times New Roman"/>
      <family val="1"/>
    </font>
    <font>
      <sz val="12"/>
      <color indexed="8"/>
      <name val="Times New Roman"/>
      <family val="1"/>
    </font>
    <font>
      <b/>
      <sz val="12"/>
      <color indexed="8"/>
      <name val="Times New Roman"/>
      <family val="1"/>
    </font>
    <font>
      <b/>
      <sz val="14"/>
      <color indexed="8"/>
      <name val="Times New Roman"/>
      <family val="1"/>
    </font>
    <font>
      <sz val="10"/>
      <name val="Times New Roman"/>
      <family val="1"/>
    </font>
    <font>
      <b/>
      <sz val="10"/>
      <name val="Times New Roman"/>
      <family val="1"/>
    </font>
    <font>
      <b/>
      <i/>
      <sz val="10"/>
      <name val="Times New Roman"/>
      <family val="1"/>
    </font>
    <font>
      <b/>
      <i/>
      <sz val="12"/>
      <color indexed="8"/>
      <name val="Times New Roman"/>
      <family val="1"/>
    </font>
    <font>
      <sz val="10"/>
      <color indexed="8"/>
      <name val="Times New Roman"/>
      <family val="1"/>
    </font>
    <font>
      <b/>
      <sz val="10"/>
      <color indexed="8"/>
      <name val="Times New Roman"/>
      <family val="1"/>
    </font>
    <font>
      <i/>
      <sz val="12"/>
      <name val="Times New Roman"/>
      <family val="1"/>
    </font>
    <font>
      <i/>
      <sz val="12"/>
      <color indexed="8"/>
      <name val="Times New Roman"/>
      <family val="1"/>
    </font>
    <font>
      <b/>
      <sz val="11"/>
      <name val="Times New Roman"/>
      <family val="1"/>
    </font>
    <font>
      <sz val="11"/>
      <name val="Times New Roman"/>
      <family val="1"/>
    </font>
    <font>
      <b/>
      <i/>
      <sz val="11"/>
      <name val="Times New Roman"/>
      <family val="1"/>
    </font>
    <font>
      <i/>
      <sz val="11"/>
      <name val="Times New Roman"/>
      <family val="1"/>
    </font>
    <font>
      <b/>
      <i/>
      <sz val="7"/>
      <name val="Times New Roman"/>
      <family val="1"/>
    </font>
    <font>
      <b/>
      <sz val="7"/>
      <name val="Times New Roman"/>
      <family val="1"/>
    </font>
    <font>
      <sz val="9"/>
      <color indexed="8"/>
      <name val=".VnArial Narrow"/>
      <family val="2"/>
    </font>
    <font>
      <b/>
      <sz val="9"/>
      <color indexed="8"/>
      <name val=".VnTime"/>
      <family val="2"/>
    </font>
    <font>
      <sz val="9"/>
      <color indexed="8"/>
      <name val=".VnTime"/>
      <family val="2"/>
    </font>
    <font>
      <b/>
      <sz val="9"/>
      <color indexed="63"/>
      <name val=".VnTime"/>
      <family val="2"/>
    </font>
    <font>
      <sz val="9"/>
      <color indexed="63"/>
      <name val=".VnTime"/>
      <family val="2"/>
    </font>
    <font>
      <b/>
      <i/>
      <sz val="9"/>
      <name val=".VnTime"/>
      <family val="2"/>
    </font>
    <font>
      <sz val="9"/>
      <name val=".VnTime"/>
      <family val="2"/>
    </font>
    <font>
      <b/>
      <sz val="9"/>
      <name val=".VnTime"/>
      <family val="2"/>
    </font>
    <font>
      <sz val="12"/>
      <color indexed="8"/>
      <name val=".VnArialH"/>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hair"/>
    </border>
    <border>
      <left style="thin"/>
      <right style="thin"/>
      <top style="hair"/>
      <bottom style="hair"/>
    </border>
    <border>
      <left style="thin"/>
      <right style="thin"/>
      <top style="hair"/>
      <bottom style="thin"/>
    </border>
    <border>
      <left style="thin"/>
      <right style="thin"/>
      <top style="thin"/>
      <bottom style="thin"/>
    </border>
    <border>
      <left style="thin"/>
      <right style="thin"/>
      <top style="thin"/>
      <bottom style="hair"/>
    </border>
    <border>
      <left style="thin"/>
      <right>
        <color indexed="63"/>
      </right>
      <top>
        <color indexed="63"/>
      </top>
      <bottom style="hair"/>
    </border>
    <border>
      <left>
        <color indexed="63"/>
      </left>
      <right style="thin"/>
      <top>
        <color indexed="63"/>
      </top>
      <bottom style="hair"/>
    </border>
    <border>
      <left style="thin"/>
      <right style="thin"/>
      <top style="hair"/>
      <bottom>
        <color indexed="63"/>
      </bottom>
    </border>
    <border>
      <left>
        <color indexed="63"/>
      </left>
      <right>
        <color indexed="63"/>
      </right>
      <top>
        <color indexed="63"/>
      </top>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color indexed="63"/>
      </bottom>
    </border>
    <border>
      <left>
        <color indexed="63"/>
      </left>
      <right style="thin"/>
      <top style="hair"/>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hair"/>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hair"/>
    </border>
    <border>
      <left>
        <color indexed="63"/>
      </left>
      <right>
        <color indexed="63"/>
      </right>
      <top style="thin"/>
      <bottom style="hair"/>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6" fillId="2" borderId="0" applyNumberFormat="0" applyBorder="0" applyAlignment="0" applyProtection="0"/>
    <xf numFmtId="0" fontId="86" fillId="3" borderId="0" applyNumberFormat="0" applyBorder="0" applyAlignment="0" applyProtection="0"/>
    <xf numFmtId="0" fontId="86" fillId="4" borderId="0" applyNumberFormat="0" applyBorder="0" applyAlignment="0" applyProtection="0"/>
    <xf numFmtId="0" fontId="86" fillId="5" borderId="0" applyNumberFormat="0" applyBorder="0" applyAlignment="0" applyProtection="0"/>
    <xf numFmtId="0" fontId="86" fillId="6" borderId="0" applyNumberFormat="0" applyBorder="0" applyAlignment="0" applyProtection="0"/>
    <xf numFmtId="0" fontId="86" fillId="7" borderId="0" applyNumberFormat="0" applyBorder="0" applyAlignment="0" applyProtection="0"/>
    <xf numFmtId="0" fontId="86" fillId="8" borderId="0" applyNumberFormat="0" applyBorder="0" applyAlignment="0" applyProtection="0"/>
    <xf numFmtId="0" fontId="86" fillId="9" borderId="0" applyNumberFormat="0" applyBorder="0" applyAlignment="0" applyProtection="0"/>
    <xf numFmtId="0" fontId="86" fillId="10" borderId="0" applyNumberFormat="0" applyBorder="0" applyAlignment="0" applyProtection="0"/>
    <xf numFmtId="0" fontId="86" fillId="11" borderId="0" applyNumberFormat="0" applyBorder="0" applyAlignment="0" applyProtection="0"/>
    <xf numFmtId="0" fontId="86" fillId="12" borderId="0" applyNumberFormat="0" applyBorder="0" applyAlignment="0" applyProtection="0"/>
    <xf numFmtId="0" fontId="86" fillId="13" borderId="0" applyNumberFormat="0" applyBorder="0" applyAlignment="0" applyProtection="0"/>
    <xf numFmtId="0" fontId="87" fillId="14" borderId="0" applyNumberFormat="0" applyBorder="0" applyAlignment="0" applyProtection="0"/>
    <xf numFmtId="0" fontId="87" fillId="15" borderId="0" applyNumberFormat="0" applyBorder="0" applyAlignment="0" applyProtection="0"/>
    <xf numFmtId="0" fontId="87" fillId="16" borderId="0" applyNumberFormat="0" applyBorder="0" applyAlignment="0" applyProtection="0"/>
    <xf numFmtId="0" fontId="87" fillId="17" borderId="0" applyNumberFormat="0" applyBorder="0" applyAlignment="0" applyProtection="0"/>
    <xf numFmtId="0" fontId="87" fillId="18" borderId="0" applyNumberFormat="0" applyBorder="0" applyAlignment="0" applyProtection="0"/>
    <xf numFmtId="0" fontId="87" fillId="19" borderId="0" applyNumberFormat="0" applyBorder="0" applyAlignment="0" applyProtection="0"/>
    <xf numFmtId="0" fontId="87" fillId="20" borderId="0" applyNumberFormat="0" applyBorder="0" applyAlignment="0" applyProtection="0"/>
    <xf numFmtId="0" fontId="87" fillId="21" borderId="0" applyNumberFormat="0" applyBorder="0" applyAlignment="0" applyProtection="0"/>
    <xf numFmtId="0" fontId="87" fillId="22" borderId="0" applyNumberFormat="0" applyBorder="0" applyAlignment="0" applyProtection="0"/>
    <xf numFmtId="0" fontId="87" fillId="23" borderId="0" applyNumberFormat="0" applyBorder="0" applyAlignment="0" applyProtection="0"/>
    <xf numFmtId="0" fontId="87" fillId="24" borderId="0" applyNumberFormat="0" applyBorder="0" applyAlignment="0" applyProtection="0"/>
    <xf numFmtId="0" fontId="87" fillId="25" borderId="0" applyNumberFormat="0" applyBorder="0" applyAlignment="0" applyProtection="0"/>
    <xf numFmtId="0" fontId="88" fillId="26" borderId="0" applyNumberFormat="0" applyBorder="0" applyAlignment="0" applyProtection="0"/>
    <xf numFmtId="0" fontId="89" fillId="27" borderId="1" applyNumberFormat="0" applyAlignment="0" applyProtection="0"/>
    <xf numFmtId="0" fontId="90" fillId="28" borderId="2" applyNumberFormat="0" applyAlignment="0" applyProtection="0"/>
    <xf numFmtId="187" fontId="0" fillId="0" borderId="0" applyNumberFormat="0" applyFill="0" applyBorder="0" applyAlignment="0" applyProtection="0"/>
    <xf numFmtId="185" fontId="0" fillId="0" borderId="0" applyNumberFormat="0" applyFill="0" applyBorder="0" applyAlignment="0" applyProtection="0"/>
    <xf numFmtId="186" fontId="0" fillId="0" borderId="0" applyNumberFormat="0" applyFill="0" applyBorder="0" applyAlignment="0" applyProtection="0"/>
    <xf numFmtId="184" fontId="0" fillId="0" borderId="0" applyNumberFormat="0" applyFill="0" applyBorder="0" applyAlignment="0" applyProtection="0"/>
    <xf numFmtId="0" fontId="91" fillId="0" borderId="0" applyNumberFormat="0" applyFill="0" applyBorder="0" applyAlignment="0" applyProtection="0"/>
    <xf numFmtId="0" fontId="92" fillId="29" borderId="0" applyNumberFormat="0" applyBorder="0" applyAlignment="0" applyProtection="0"/>
    <xf numFmtId="0" fontId="93" fillId="0" borderId="3" applyNumberFormat="0" applyFill="0" applyAlignment="0" applyProtection="0"/>
    <xf numFmtId="0" fontId="94" fillId="0" borderId="4" applyNumberFormat="0" applyFill="0" applyAlignment="0" applyProtection="0"/>
    <xf numFmtId="0" fontId="95" fillId="0" borderId="5" applyNumberFormat="0" applyFill="0" applyAlignment="0" applyProtection="0"/>
    <xf numFmtId="0" fontId="95" fillId="0" borderId="0" applyNumberFormat="0" applyFill="0" applyBorder="0" applyAlignment="0" applyProtection="0"/>
    <xf numFmtId="0" fontId="96" fillId="30" borderId="1" applyNumberFormat="0" applyAlignment="0" applyProtection="0"/>
    <xf numFmtId="0" fontId="97" fillId="0" borderId="6" applyNumberFormat="0" applyFill="0" applyAlignment="0" applyProtection="0"/>
    <xf numFmtId="0" fontId="98" fillId="31" borderId="0" applyNumberFormat="0" applyBorder="0" applyAlignment="0" applyProtection="0"/>
    <xf numFmtId="0" fontId="0" fillId="32" borderId="7" applyNumberFormat="0" applyFont="0" applyAlignment="0" applyProtection="0"/>
    <xf numFmtId="0" fontId="99" fillId="27" borderId="8" applyNumberFormat="0" applyAlignment="0" applyProtection="0"/>
    <xf numFmtId="9" fontId="0" fillId="0" borderId="0" applyNumberFormat="0" applyFill="0" applyBorder="0" applyAlignment="0" applyProtection="0"/>
    <xf numFmtId="0" fontId="100" fillId="0" borderId="0" applyNumberFormat="0" applyFill="0" applyBorder="0" applyAlignment="0" applyProtection="0"/>
    <xf numFmtId="0" fontId="101" fillId="0" borderId="9" applyNumberFormat="0" applyFill="0" applyAlignment="0" applyProtection="0"/>
    <xf numFmtId="0" fontId="102" fillId="0" borderId="0" applyNumberFormat="0" applyFill="0" applyBorder="0" applyAlignment="0" applyProtection="0"/>
  </cellStyleXfs>
  <cellXfs count="334">
    <xf numFmtId="0" fontId="0" fillId="0" borderId="0" xfId="0" applyAlignment="1">
      <alignment/>
    </xf>
    <xf numFmtId="3" fontId="0" fillId="0" borderId="0" xfId="0" applyNumberFormat="1" applyAlignment="1">
      <alignment/>
    </xf>
    <xf numFmtId="0" fontId="8" fillId="0" borderId="0" xfId="0" applyFont="1" applyAlignment="1">
      <alignment/>
    </xf>
    <xf numFmtId="0" fontId="8" fillId="0" borderId="0" xfId="0" applyFont="1" applyAlignment="1">
      <alignment horizontal="center"/>
    </xf>
    <xf numFmtId="0" fontId="6" fillId="33" borderId="10" xfId="0" applyFont="1" applyFill="1" applyBorder="1" applyAlignment="1">
      <alignment horizontal="right" vertical="top"/>
    </xf>
    <xf numFmtId="3" fontId="15" fillId="33" borderId="10" xfId="0" applyNumberFormat="1" applyFont="1" applyFill="1" applyBorder="1" applyAlignment="1">
      <alignment horizontal="right" vertical="top"/>
    </xf>
    <xf numFmtId="0" fontId="6" fillId="33" borderId="11" xfId="0" applyFont="1" applyFill="1" applyBorder="1" applyAlignment="1">
      <alignment horizontal="right" vertical="top"/>
    </xf>
    <xf numFmtId="3" fontId="15" fillId="33" borderId="11" xfId="0" applyNumberFormat="1" applyFont="1" applyFill="1" applyBorder="1" applyAlignment="1">
      <alignment horizontal="right" vertical="top"/>
    </xf>
    <xf numFmtId="0" fontId="16" fillId="33" borderId="11" xfId="0" applyFont="1" applyFill="1" applyBorder="1" applyAlignment="1">
      <alignment horizontal="right" vertical="top"/>
    </xf>
    <xf numFmtId="3" fontId="17" fillId="33" borderId="11" xfId="0" applyNumberFormat="1" applyFont="1" applyFill="1" applyBorder="1" applyAlignment="1">
      <alignment horizontal="right" vertical="top"/>
    </xf>
    <xf numFmtId="3" fontId="18" fillId="33" borderId="11" xfId="0" applyNumberFormat="1" applyFont="1" applyFill="1" applyBorder="1" applyAlignment="1">
      <alignment horizontal="right" vertical="top"/>
    </xf>
    <xf numFmtId="3" fontId="16" fillId="33" borderId="11" xfId="0" applyNumberFormat="1" applyFont="1" applyFill="1" applyBorder="1" applyAlignment="1">
      <alignment horizontal="right" vertical="center" wrapText="1"/>
    </xf>
    <xf numFmtId="3" fontId="16" fillId="33" borderId="11" xfId="0" applyNumberFormat="1" applyFont="1" applyFill="1" applyBorder="1" applyAlignment="1">
      <alignment horizontal="right" vertical="top"/>
    </xf>
    <xf numFmtId="4" fontId="16" fillId="33" borderId="11" xfId="0" applyNumberFormat="1" applyFont="1" applyFill="1" applyBorder="1" applyAlignment="1">
      <alignment horizontal="right" vertical="top"/>
    </xf>
    <xf numFmtId="0" fontId="16" fillId="33" borderId="12" xfId="0" applyFont="1" applyFill="1" applyBorder="1" applyAlignment="1">
      <alignment horizontal="right" vertical="top"/>
    </xf>
    <xf numFmtId="3" fontId="16" fillId="33" borderId="12" xfId="0" applyNumberFormat="1" applyFont="1" applyFill="1" applyBorder="1" applyAlignment="1">
      <alignment horizontal="right" vertical="top"/>
    </xf>
    <xf numFmtId="3" fontId="20" fillId="0" borderId="11" xfId="0" applyNumberFormat="1" applyFont="1" applyBorder="1" applyAlignment="1">
      <alignment/>
    </xf>
    <xf numFmtId="0" fontId="20" fillId="0" borderId="11" xfId="0" applyFont="1" applyBorder="1" applyAlignment="1">
      <alignment horizontal="center"/>
    </xf>
    <xf numFmtId="0" fontId="21" fillId="0" borderId="11" xfId="0" applyFont="1" applyBorder="1" applyAlignment="1">
      <alignment horizontal="center"/>
    </xf>
    <xf numFmtId="3" fontId="21" fillId="0" borderId="11" xfId="0" applyNumberFormat="1" applyFont="1" applyBorder="1" applyAlignment="1">
      <alignment/>
    </xf>
    <xf numFmtId="0" fontId="0" fillId="0" borderId="0" xfId="0" applyBorder="1" applyAlignment="1">
      <alignment/>
    </xf>
    <xf numFmtId="3" fontId="22" fillId="0" borderId="0" xfId="0" applyNumberFormat="1" applyFont="1" applyBorder="1" applyAlignment="1">
      <alignment/>
    </xf>
    <xf numFmtId="0" fontId="27" fillId="33" borderId="11" xfId="0" applyFont="1" applyFill="1" applyBorder="1" applyAlignment="1">
      <alignment horizontal="left" vertical="center" wrapText="1"/>
    </xf>
    <xf numFmtId="0" fontId="4" fillId="33" borderId="11" xfId="0" applyFont="1" applyFill="1" applyBorder="1" applyAlignment="1">
      <alignment horizontal="right" vertical="center" wrapText="1"/>
    </xf>
    <xf numFmtId="3" fontId="4" fillId="33" borderId="11" xfId="0" applyNumberFormat="1" applyFont="1" applyFill="1" applyBorder="1" applyAlignment="1">
      <alignment horizontal="right" vertical="center" wrapText="1"/>
    </xf>
    <xf numFmtId="0" fontId="6" fillId="33" borderId="11" xfId="0" applyFont="1" applyFill="1" applyBorder="1" applyAlignment="1">
      <alignment horizontal="right" vertical="center" wrapText="1"/>
    </xf>
    <xf numFmtId="3" fontId="6" fillId="33" borderId="11" xfId="0" applyNumberFormat="1" applyFont="1" applyFill="1" applyBorder="1" applyAlignment="1">
      <alignment horizontal="right" vertical="center" wrapText="1"/>
    </xf>
    <xf numFmtId="0" fontId="26" fillId="33" borderId="11" xfId="0" applyFont="1" applyFill="1" applyBorder="1" applyAlignment="1">
      <alignment horizontal="right" vertical="center" wrapText="1"/>
    </xf>
    <xf numFmtId="3" fontId="26" fillId="33" borderId="11" xfId="0" applyNumberFormat="1" applyFont="1" applyFill="1" applyBorder="1" applyAlignment="1">
      <alignment horizontal="right" vertical="center" wrapText="1"/>
    </xf>
    <xf numFmtId="3" fontId="25" fillId="33" borderId="11" xfId="0" applyNumberFormat="1" applyFont="1" applyFill="1" applyBorder="1" applyAlignment="1">
      <alignment horizontal="right" vertical="center" wrapText="1"/>
    </xf>
    <xf numFmtId="0" fontId="29" fillId="33" borderId="11" xfId="0" applyFont="1" applyFill="1" applyBorder="1" applyAlignment="1">
      <alignment horizontal="right" vertical="center" wrapText="1"/>
    </xf>
    <xf numFmtId="0" fontId="30" fillId="0" borderId="12" xfId="0" applyFont="1" applyBorder="1" applyAlignment="1">
      <alignment/>
    </xf>
    <xf numFmtId="0" fontId="0" fillId="0" borderId="12" xfId="0" applyBorder="1" applyAlignment="1">
      <alignment/>
    </xf>
    <xf numFmtId="0" fontId="30" fillId="0" borderId="0" xfId="0" applyFont="1" applyBorder="1" applyAlignment="1">
      <alignment/>
    </xf>
    <xf numFmtId="0" fontId="11" fillId="0" borderId="0" xfId="0" applyFont="1" applyBorder="1" applyAlignment="1">
      <alignment/>
    </xf>
    <xf numFmtId="0" fontId="30" fillId="0" borderId="0" xfId="0" applyFont="1" applyBorder="1" applyAlignment="1">
      <alignment horizontal="center"/>
    </xf>
    <xf numFmtId="0" fontId="0" fillId="0" borderId="0" xfId="0" applyBorder="1" applyAlignment="1">
      <alignment horizontal="center"/>
    </xf>
    <xf numFmtId="3" fontId="0" fillId="0" borderId="0" xfId="0" applyNumberFormat="1" applyBorder="1" applyAlignment="1">
      <alignment/>
    </xf>
    <xf numFmtId="3" fontId="0" fillId="0" borderId="0" xfId="0" applyNumberFormat="1" applyFill="1" applyBorder="1" applyAlignment="1">
      <alignment/>
    </xf>
    <xf numFmtId="0" fontId="30" fillId="0" borderId="0" xfId="0" applyFont="1" applyAlignment="1">
      <alignment/>
    </xf>
    <xf numFmtId="0" fontId="31" fillId="0" borderId="0" xfId="0" applyFont="1" applyAlignment="1">
      <alignment/>
    </xf>
    <xf numFmtId="0" fontId="7" fillId="0" borderId="0" xfId="0" applyFont="1" applyAlignment="1">
      <alignment/>
    </xf>
    <xf numFmtId="0" fontId="12" fillId="0" borderId="0" xfId="0" applyFont="1" applyAlignment="1">
      <alignment horizontal="left"/>
    </xf>
    <xf numFmtId="0" fontId="11" fillId="0" borderId="0" xfId="0" applyFont="1" applyAlignment="1">
      <alignment horizontal="left"/>
    </xf>
    <xf numFmtId="0" fontId="13" fillId="0" borderId="0" xfId="0" applyFont="1" applyAlignment="1">
      <alignment horizontal="center" vertical="center" wrapText="1"/>
    </xf>
    <xf numFmtId="0" fontId="28" fillId="33" borderId="0" xfId="0" applyFont="1" applyFill="1" applyBorder="1" applyAlignment="1">
      <alignment horizontal="left" vertical="top" wrapText="1"/>
    </xf>
    <xf numFmtId="3" fontId="34" fillId="33" borderId="0" xfId="0" applyNumberFormat="1" applyFont="1" applyFill="1" applyBorder="1" applyAlignment="1">
      <alignment horizontal="right" vertical="top"/>
    </xf>
    <xf numFmtId="0" fontId="27" fillId="33" borderId="0" xfId="0" applyFont="1" applyFill="1" applyBorder="1" applyAlignment="1">
      <alignment horizontal="left" vertical="top" wrapText="1"/>
    </xf>
    <xf numFmtId="3" fontId="35" fillId="33" borderId="0" xfId="0" applyNumberFormat="1" applyFont="1" applyFill="1" applyBorder="1" applyAlignment="1">
      <alignment horizontal="right" vertical="top"/>
    </xf>
    <xf numFmtId="0" fontId="13" fillId="0" borderId="0" xfId="0" applyFont="1" applyBorder="1" applyAlignment="1">
      <alignment/>
    </xf>
    <xf numFmtId="0" fontId="7" fillId="0" borderId="0" xfId="0" applyFont="1" applyBorder="1" applyAlignment="1">
      <alignment/>
    </xf>
    <xf numFmtId="0" fontId="7" fillId="0" borderId="0" xfId="0" applyFont="1" applyBorder="1" applyAlignment="1">
      <alignment/>
    </xf>
    <xf numFmtId="3" fontId="36" fillId="33" borderId="0" xfId="0" applyNumberFormat="1" applyFont="1" applyFill="1" applyBorder="1" applyAlignment="1">
      <alignment horizontal="right" vertical="top"/>
    </xf>
    <xf numFmtId="0" fontId="30" fillId="0" borderId="0" xfId="0" applyFont="1" applyBorder="1" applyAlignment="1">
      <alignment/>
    </xf>
    <xf numFmtId="3" fontId="34" fillId="33" borderId="0" xfId="0" applyNumberFormat="1" applyFont="1" applyFill="1" applyBorder="1" applyAlignment="1">
      <alignment horizontal="center" vertical="center" wrapText="1"/>
    </xf>
    <xf numFmtId="3" fontId="34" fillId="33" borderId="0" xfId="0" applyNumberFormat="1" applyFont="1" applyFill="1" applyBorder="1" applyAlignment="1">
      <alignment horizontal="right" vertical="center" wrapText="1"/>
    </xf>
    <xf numFmtId="0" fontId="7" fillId="0" borderId="0" xfId="0" applyFont="1" applyBorder="1" applyAlignment="1">
      <alignment horizontal="center"/>
    </xf>
    <xf numFmtId="0" fontId="8" fillId="0" borderId="0" xfId="0" applyFont="1" applyBorder="1" applyAlignment="1">
      <alignment horizontal="center"/>
    </xf>
    <xf numFmtId="0" fontId="8" fillId="0" borderId="0" xfId="0" applyFont="1" applyBorder="1" applyAlignment="1">
      <alignment/>
    </xf>
    <xf numFmtId="0" fontId="8" fillId="0" borderId="0" xfId="0" applyFont="1" applyAlignment="1">
      <alignment/>
    </xf>
    <xf numFmtId="0" fontId="7" fillId="0" borderId="0" xfId="0" applyFont="1" applyAlignment="1">
      <alignment horizontal="center"/>
    </xf>
    <xf numFmtId="0" fontId="0" fillId="0" borderId="0" xfId="0" applyFont="1" applyAlignment="1">
      <alignment/>
    </xf>
    <xf numFmtId="0" fontId="2" fillId="0" borderId="0" xfId="0" applyFont="1" applyAlignment="1">
      <alignment/>
    </xf>
    <xf numFmtId="0" fontId="0" fillId="0" borderId="0" xfId="0" applyFont="1" applyAlignment="1">
      <alignment/>
    </xf>
    <xf numFmtId="3" fontId="0" fillId="0" borderId="11" xfId="0" applyNumberFormat="1" applyBorder="1" applyAlignment="1">
      <alignment/>
    </xf>
    <xf numFmtId="0" fontId="26" fillId="33" borderId="10" xfId="0" applyFont="1" applyFill="1" applyBorder="1" applyAlignment="1">
      <alignment horizontal="center" vertical="top"/>
    </xf>
    <xf numFmtId="0" fontId="26" fillId="33" borderId="10" xfId="0" applyFont="1" applyFill="1" applyBorder="1" applyAlignment="1">
      <alignment horizontal="left" vertical="top"/>
    </xf>
    <xf numFmtId="0" fontId="26" fillId="33" borderId="10" xfId="0" applyFont="1" applyFill="1" applyBorder="1" applyAlignment="1">
      <alignment horizontal="right" vertical="top"/>
    </xf>
    <xf numFmtId="0" fontId="1" fillId="0" borderId="0" xfId="0" applyFont="1" applyAlignment="1">
      <alignment/>
    </xf>
    <xf numFmtId="0" fontId="40" fillId="0" borderId="0" xfId="0" applyNumberFormat="1" applyFont="1" applyAlignment="1">
      <alignment/>
    </xf>
    <xf numFmtId="0" fontId="40" fillId="0" borderId="0" xfId="0" applyNumberFormat="1" applyFont="1" applyAlignment="1">
      <alignment horizontal="left"/>
    </xf>
    <xf numFmtId="0" fontId="45" fillId="33" borderId="13" xfId="0" applyNumberFormat="1" applyFont="1" applyFill="1" applyBorder="1" applyAlignment="1">
      <alignment horizontal="center" vertical="center" wrapText="1" shrinkToFit="1"/>
    </xf>
    <xf numFmtId="3" fontId="45" fillId="33" borderId="13" xfId="0" applyNumberFormat="1" applyFont="1" applyFill="1" applyBorder="1" applyAlignment="1">
      <alignment horizontal="center" vertical="center" wrapText="1" shrinkToFit="1"/>
    </xf>
    <xf numFmtId="0" fontId="45" fillId="33" borderId="13" xfId="0" applyFont="1" applyFill="1" applyBorder="1" applyAlignment="1">
      <alignment horizontal="center" vertical="center" wrapText="1" shrinkToFit="1"/>
    </xf>
    <xf numFmtId="0" fontId="44" fillId="33" borderId="11" xfId="0" applyFont="1" applyFill="1" applyBorder="1" applyAlignment="1">
      <alignment horizontal="right" vertical="top"/>
    </xf>
    <xf numFmtId="0" fontId="45" fillId="33" borderId="10" xfId="0" applyNumberFormat="1" applyFont="1" applyFill="1" applyBorder="1" applyAlignment="1">
      <alignment horizontal="left" vertical="top"/>
    </xf>
    <xf numFmtId="0" fontId="45" fillId="33" borderId="11" xfId="0" applyNumberFormat="1" applyFont="1" applyFill="1" applyBorder="1" applyAlignment="1">
      <alignment horizontal="left" vertical="top"/>
    </xf>
    <xf numFmtId="0" fontId="44" fillId="33" borderId="11" xfId="0" applyNumberFormat="1" applyFont="1" applyFill="1" applyBorder="1" applyAlignment="1">
      <alignment horizontal="left" vertical="top"/>
    </xf>
    <xf numFmtId="0" fontId="46" fillId="33" borderId="11" xfId="0" applyNumberFormat="1" applyFont="1" applyFill="1" applyBorder="1" applyAlignment="1">
      <alignment horizontal="left" vertical="top"/>
    </xf>
    <xf numFmtId="0" fontId="44" fillId="33" borderId="11" xfId="0" applyFont="1" applyFill="1" applyBorder="1" applyAlignment="1">
      <alignment horizontal="left" vertical="top"/>
    </xf>
    <xf numFmtId="0" fontId="44" fillId="33" borderId="12" xfId="0" applyNumberFormat="1" applyFont="1" applyFill="1" applyBorder="1" applyAlignment="1">
      <alignment horizontal="left" vertical="top"/>
    </xf>
    <xf numFmtId="0" fontId="47" fillId="0" borderId="11" xfId="0" applyFont="1" applyBorder="1" applyAlignment="1">
      <alignment horizontal="center"/>
    </xf>
    <xf numFmtId="0" fontId="48" fillId="0" borderId="11" xfId="0" applyFont="1" applyBorder="1" applyAlignment="1">
      <alignment horizontal="center"/>
    </xf>
    <xf numFmtId="0" fontId="47" fillId="0" borderId="11" xfId="0" applyNumberFormat="1" applyFont="1" applyBorder="1" applyAlignment="1">
      <alignment horizontal="left" vertical="center" wrapText="1"/>
    </xf>
    <xf numFmtId="0" fontId="47" fillId="0" borderId="11" xfId="0" applyFont="1" applyBorder="1" applyAlignment="1">
      <alignment horizontal="left" vertical="center" wrapText="1"/>
    </xf>
    <xf numFmtId="0" fontId="48" fillId="0" borderId="11" xfId="0" applyNumberFormat="1" applyFont="1" applyBorder="1" applyAlignment="1">
      <alignment horizontal="left" vertical="center" wrapText="1"/>
    </xf>
    <xf numFmtId="0" fontId="41" fillId="0" borderId="13" xfId="0" applyFont="1" applyBorder="1" applyAlignment="1">
      <alignment horizontal="center" vertical="center" wrapText="1"/>
    </xf>
    <xf numFmtId="0" fontId="41" fillId="0" borderId="13" xfId="0" applyNumberFormat="1" applyFont="1" applyBorder="1" applyAlignment="1">
      <alignment horizontal="center" vertical="center" wrapText="1"/>
    </xf>
    <xf numFmtId="0" fontId="51" fillId="33" borderId="11" xfId="0" applyFont="1" applyFill="1" applyBorder="1" applyAlignment="1">
      <alignment horizontal="right" vertical="center" wrapText="1"/>
    </xf>
    <xf numFmtId="0" fontId="45" fillId="33" borderId="11" xfId="0" applyFont="1" applyFill="1" applyBorder="1" applyAlignment="1">
      <alignment horizontal="right" vertical="center" wrapText="1"/>
    </xf>
    <xf numFmtId="0" fontId="44" fillId="33" borderId="10" xfId="0" applyNumberFormat="1" applyFont="1" applyFill="1" applyBorder="1" applyAlignment="1">
      <alignment horizontal="left" vertical="center" wrapText="1"/>
    </xf>
    <xf numFmtId="0" fontId="44" fillId="33" borderId="11" xfId="0" applyNumberFormat="1" applyFont="1" applyFill="1" applyBorder="1" applyAlignment="1">
      <alignment horizontal="left" vertical="center" wrapText="1"/>
    </xf>
    <xf numFmtId="0" fontId="45" fillId="33" borderId="11" xfId="0" applyNumberFormat="1" applyFont="1" applyFill="1" applyBorder="1" applyAlignment="1">
      <alignment horizontal="left" vertical="center" wrapText="1"/>
    </xf>
    <xf numFmtId="0" fontId="52" fillId="33" borderId="11" xfId="0" applyFont="1" applyFill="1" applyBorder="1" applyAlignment="1">
      <alignment horizontal="right" vertical="center" wrapText="1"/>
    </xf>
    <xf numFmtId="0" fontId="40" fillId="0" borderId="0" xfId="0" applyNumberFormat="1" applyFont="1" applyBorder="1" applyAlignment="1">
      <alignment horizontal="left"/>
    </xf>
    <xf numFmtId="0" fontId="44" fillId="33" borderId="0" xfId="0" applyNumberFormat="1" applyFont="1" applyFill="1" applyBorder="1" applyAlignment="1">
      <alignment horizontal="left" vertical="top" wrapText="1"/>
    </xf>
    <xf numFmtId="4" fontId="0" fillId="0" borderId="0" xfId="0" applyNumberFormat="1" applyAlignment="1">
      <alignment/>
    </xf>
    <xf numFmtId="0" fontId="44" fillId="33" borderId="0" xfId="0" applyNumberFormat="1" applyFont="1" applyFill="1" applyBorder="1" applyAlignment="1">
      <alignment horizontal="left" vertical="center" wrapText="1"/>
    </xf>
    <xf numFmtId="0" fontId="56" fillId="0" borderId="0" xfId="0" applyFont="1" applyAlignment="1">
      <alignment horizontal="left" indent="2"/>
    </xf>
    <xf numFmtId="0" fontId="0" fillId="0" borderId="0" xfId="0" applyAlignment="1">
      <alignment horizontal="left"/>
    </xf>
    <xf numFmtId="0" fontId="58" fillId="0" borderId="0" xfId="0" applyFont="1" applyAlignment="1">
      <alignment horizontal="left"/>
    </xf>
    <xf numFmtId="3" fontId="34" fillId="33" borderId="11" xfId="0" applyNumberFormat="1" applyFont="1" applyFill="1" applyBorder="1" applyAlignment="1">
      <alignment horizontal="right" vertical="top"/>
    </xf>
    <xf numFmtId="3" fontId="35" fillId="33" borderId="11" xfId="0" applyNumberFormat="1" applyFont="1" applyFill="1" applyBorder="1" applyAlignment="1">
      <alignment horizontal="right" vertical="top"/>
    </xf>
    <xf numFmtId="3" fontId="34" fillId="33" borderId="11" xfId="0" applyNumberFormat="1" applyFont="1" applyFill="1" applyBorder="1" applyAlignment="1">
      <alignment vertical="top"/>
    </xf>
    <xf numFmtId="3" fontId="35" fillId="33" borderId="11" xfId="0" applyNumberFormat="1" applyFont="1" applyFill="1" applyBorder="1" applyAlignment="1">
      <alignment vertical="top"/>
    </xf>
    <xf numFmtId="3" fontId="34" fillId="33" borderId="12" xfId="0" applyNumberFormat="1" applyFont="1" applyFill="1" applyBorder="1" applyAlignment="1">
      <alignment vertical="top"/>
    </xf>
    <xf numFmtId="3" fontId="35" fillId="33" borderId="12" xfId="0" applyNumberFormat="1" applyFont="1" applyFill="1" applyBorder="1" applyAlignment="1">
      <alignment vertical="top"/>
    </xf>
    <xf numFmtId="3" fontId="34" fillId="33" borderId="10" xfId="0" applyNumberFormat="1" applyFont="1" applyFill="1" applyBorder="1" applyAlignment="1">
      <alignment horizontal="right" vertical="top"/>
    </xf>
    <xf numFmtId="14" fontId="34" fillId="33" borderId="13" xfId="0" applyNumberFormat="1" applyFont="1" applyFill="1" applyBorder="1" applyAlignment="1">
      <alignment horizontal="center" vertical="center" wrapText="1" shrinkToFit="1"/>
    </xf>
    <xf numFmtId="3" fontId="35" fillId="33" borderId="10" xfId="0" applyNumberFormat="1" applyFont="1" applyFill="1" applyBorder="1" applyAlignment="1">
      <alignment horizontal="right" vertical="top"/>
    </xf>
    <xf numFmtId="3" fontId="36" fillId="33" borderId="10" xfId="0" applyNumberFormat="1" applyFont="1" applyFill="1" applyBorder="1" applyAlignment="1">
      <alignment horizontal="right" vertical="top"/>
    </xf>
    <xf numFmtId="3" fontId="6" fillId="33" borderId="14" xfId="0" applyNumberFormat="1" applyFont="1" applyFill="1" applyBorder="1" applyAlignment="1">
      <alignment horizontal="right" vertical="center" wrapText="1" shrinkToFit="1"/>
    </xf>
    <xf numFmtId="3" fontId="34" fillId="33" borderId="11" xfId="0" applyNumberFormat="1" applyFont="1" applyFill="1" applyBorder="1" applyAlignment="1">
      <alignment horizontal="center" vertical="center" wrapText="1"/>
    </xf>
    <xf numFmtId="3" fontId="34" fillId="33" borderId="11" xfId="0" applyNumberFormat="1" applyFont="1" applyFill="1" applyBorder="1" applyAlignment="1">
      <alignment horizontal="right" vertical="center" wrapText="1"/>
    </xf>
    <xf numFmtId="3" fontId="35" fillId="33" borderId="11" xfId="0" applyNumberFormat="1" applyFont="1" applyFill="1" applyBorder="1" applyAlignment="1">
      <alignment horizontal="center" vertical="center" wrapText="1"/>
    </xf>
    <xf numFmtId="3" fontId="35" fillId="33" borderId="11" xfId="0" applyNumberFormat="1" applyFont="1" applyFill="1" applyBorder="1" applyAlignment="1">
      <alignment horizontal="right" vertical="center" wrapText="1"/>
    </xf>
    <xf numFmtId="3" fontId="34" fillId="33" borderId="11" xfId="0" applyNumberFormat="1" applyFont="1" applyFill="1" applyBorder="1" applyAlignment="1">
      <alignment horizontal="left" vertical="center" wrapText="1"/>
    </xf>
    <xf numFmtId="3" fontId="34" fillId="33" borderId="11" xfId="0" applyNumberFormat="1" applyFont="1" applyFill="1" applyBorder="1" applyAlignment="1">
      <alignment horizontal="left" vertical="top"/>
    </xf>
    <xf numFmtId="3" fontId="34" fillId="33" borderId="0" xfId="0" applyNumberFormat="1" applyFont="1" applyFill="1" applyBorder="1" applyAlignment="1">
      <alignment horizontal="left" vertical="center" wrapText="1"/>
    </xf>
    <xf numFmtId="3" fontId="45" fillId="33" borderId="14" xfId="0" applyNumberFormat="1" applyFont="1" applyFill="1" applyBorder="1" applyAlignment="1">
      <alignment horizontal="center" vertical="center" wrapText="1"/>
    </xf>
    <xf numFmtId="3" fontId="39" fillId="33" borderId="11" xfId="0" applyNumberFormat="1" applyFont="1" applyFill="1" applyBorder="1" applyAlignment="1">
      <alignment horizontal="right" vertical="top"/>
    </xf>
    <xf numFmtId="3" fontId="34" fillId="33" borderId="12" xfId="0" applyNumberFormat="1" applyFont="1" applyFill="1" applyBorder="1" applyAlignment="1">
      <alignment horizontal="right" vertical="top"/>
    </xf>
    <xf numFmtId="0" fontId="27" fillId="33" borderId="15" xfId="0" applyFont="1" applyFill="1" applyBorder="1" applyAlignment="1">
      <alignment vertical="center" wrapText="1"/>
    </xf>
    <xf numFmtId="0" fontId="27" fillId="33" borderId="16" xfId="0" applyFont="1" applyFill="1" applyBorder="1" applyAlignment="1">
      <alignment vertical="center" wrapText="1"/>
    </xf>
    <xf numFmtId="3" fontId="4" fillId="33" borderId="11" xfId="0" applyNumberFormat="1" applyFont="1" applyFill="1" applyBorder="1" applyAlignment="1">
      <alignment horizontal="right" vertical="top"/>
    </xf>
    <xf numFmtId="3" fontId="61" fillId="33" borderId="11" xfId="0" applyNumberFormat="1" applyFont="1" applyFill="1" applyBorder="1" applyAlignment="1">
      <alignment horizontal="right" vertical="center" wrapText="1" shrinkToFit="1"/>
    </xf>
    <xf numFmtId="3" fontId="62" fillId="33" borderId="11" xfId="0" applyNumberFormat="1" applyFont="1" applyFill="1" applyBorder="1" applyAlignment="1">
      <alignment horizontal="right" vertical="top"/>
    </xf>
    <xf numFmtId="3" fontId="63" fillId="33" borderId="11" xfId="0" applyNumberFormat="1" applyFont="1" applyFill="1" applyBorder="1" applyAlignment="1">
      <alignment horizontal="right" vertical="top"/>
    </xf>
    <xf numFmtId="3" fontId="63" fillId="33" borderId="11" xfId="0" applyNumberFormat="1" applyFont="1" applyFill="1" applyBorder="1" applyAlignment="1">
      <alignment horizontal="right"/>
    </xf>
    <xf numFmtId="3" fontId="63" fillId="33" borderId="12" xfId="0" applyNumberFormat="1" applyFont="1" applyFill="1" applyBorder="1" applyAlignment="1">
      <alignment horizontal="right" vertical="top"/>
    </xf>
    <xf numFmtId="3" fontId="62" fillId="33" borderId="10" xfId="0" applyNumberFormat="1" applyFont="1" applyFill="1" applyBorder="1" applyAlignment="1">
      <alignment horizontal="left" vertical="center" wrapText="1"/>
    </xf>
    <xf numFmtId="3" fontId="62" fillId="33" borderId="10" xfId="0" applyNumberFormat="1" applyFont="1" applyFill="1" applyBorder="1" applyAlignment="1">
      <alignment horizontal="center" vertical="center" wrapText="1"/>
    </xf>
    <xf numFmtId="3" fontId="62" fillId="33" borderId="10" xfId="0" applyNumberFormat="1" applyFont="1" applyFill="1" applyBorder="1" applyAlignment="1">
      <alignment horizontal="right" vertical="center" wrapText="1"/>
    </xf>
    <xf numFmtId="3" fontId="63" fillId="33" borderId="11" xfId="0" applyNumberFormat="1" applyFont="1" applyFill="1" applyBorder="1" applyAlignment="1">
      <alignment horizontal="right" vertical="center" wrapText="1"/>
    </xf>
    <xf numFmtId="3" fontId="62" fillId="33" borderId="11" xfId="0" applyNumberFormat="1" applyFont="1" applyFill="1" applyBorder="1" applyAlignment="1">
      <alignment horizontal="center" vertical="center" wrapText="1"/>
    </xf>
    <xf numFmtId="3" fontId="63" fillId="33" borderId="11" xfId="0" applyNumberFormat="1" applyFont="1" applyFill="1" applyBorder="1" applyAlignment="1">
      <alignment vertical="center" wrapText="1"/>
    </xf>
    <xf numFmtId="3" fontId="62" fillId="33" borderId="12" xfId="0" applyNumberFormat="1" applyFont="1" applyFill="1" applyBorder="1" applyAlignment="1">
      <alignment horizontal="center" vertical="center" wrapText="1"/>
    </xf>
    <xf numFmtId="3" fontId="62" fillId="33" borderId="12" xfId="0" applyNumberFormat="1" applyFont="1" applyFill="1" applyBorder="1" applyAlignment="1">
      <alignment horizontal="right" vertical="center" wrapText="1"/>
    </xf>
    <xf numFmtId="3" fontId="62" fillId="33" borderId="12" xfId="0" applyNumberFormat="1" applyFont="1" applyFill="1" applyBorder="1" applyAlignment="1">
      <alignment horizontal="left" vertical="center" wrapText="1"/>
    </xf>
    <xf numFmtId="3" fontId="62" fillId="33" borderId="12" xfId="0" applyNumberFormat="1" applyFont="1" applyFill="1" applyBorder="1" applyAlignment="1">
      <alignment horizontal="right" vertical="top"/>
    </xf>
    <xf numFmtId="3" fontId="64" fillId="33" borderId="10" xfId="0" applyNumberFormat="1" applyFont="1" applyFill="1" applyBorder="1" applyAlignment="1">
      <alignment horizontal="right" vertical="top"/>
    </xf>
    <xf numFmtId="3" fontId="65" fillId="33" borderId="11" xfId="0" applyNumberFormat="1" applyFont="1" applyFill="1" applyBorder="1" applyAlignment="1">
      <alignment horizontal="right" vertical="top"/>
    </xf>
    <xf numFmtId="3" fontId="66" fillId="0" borderId="11" xfId="0" applyNumberFormat="1" applyFont="1" applyBorder="1" applyAlignment="1">
      <alignment/>
    </xf>
    <xf numFmtId="3" fontId="67" fillId="0" borderId="11" xfId="0" applyNumberFormat="1" applyFont="1" applyBorder="1" applyAlignment="1">
      <alignment/>
    </xf>
    <xf numFmtId="3" fontId="68" fillId="0" borderId="11" xfId="0" applyNumberFormat="1" applyFont="1" applyBorder="1" applyAlignment="1">
      <alignment/>
    </xf>
    <xf numFmtId="4" fontId="67" fillId="0" borderId="11" xfId="0" applyNumberFormat="1" applyFont="1" applyBorder="1" applyAlignment="1">
      <alignment/>
    </xf>
    <xf numFmtId="3" fontId="68" fillId="0" borderId="12" xfId="0" applyNumberFormat="1" applyFont="1" applyBorder="1" applyAlignment="1">
      <alignment/>
    </xf>
    <xf numFmtId="0" fontId="40" fillId="0" borderId="0" xfId="0" applyNumberFormat="1" applyFont="1" applyAlignment="1">
      <alignment horizontal="center" vertical="center" wrapText="1"/>
    </xf>
    <xf numFmtId="0" fontId="45" fillId="33" borderId="0" xfId="0" applyNumberFormat="1" applyFont="1" applyFill="1" applyBorder="1" applyAlignment="1">
      <alignment horizontal="left" vertical="top" wrapText="1"/>
    </xf>
    <xf numFmtId="0" fontId="40" fillId="0" borderId="0" xfId="0" applyNumberFormat="1" applyFont="1" applyAlignment="1">
      <alignment horizontal="left" vertical="center" wrapText="1"/>
    </xf>
    <xf numFmtId="0" fontId="13" fillId="0" borderId="0" xfId="0" applyFont="1" applyAlignment="1">
      <alignment horizontal="left" vertical="center" wrapText="1"/>
    </xf>
    <xf numFmtId="0" fontId="56" fillId="0" borderId="0" xfId="0" applyFont="1" applyAlignment="1">
      <alignment horizontal="left" vertical="center" wrapText="1"/>
    </xf>
    <xf numFmtId="0" fontId="44" fillId="33" borderId="17" xfId="0" applyNumberFormat="1" applyFont="1" applyFill="1" applyBorder="1" applyAlignment="1">
      <alignment horizontal="left" vertical="center" wrapText="1"/>
    </xf>
    <xf numFmtId="3" fontId="34" fillId="33" borderId="17" xfId="0" applyNumberFormat="1" applyFont="1" applyFill="1" applyBorder="1" applyAlignment="1">
      <alignment horizontal="right" vertical="top"/>
    </xf>
    <xf numFmtId="3" fontId="62" fillId="33" borderId="17" xfId="0" applyNumberFormat="1" applyFont="1" applyFill="1" applyBorder="1" applyAlignment="1">
      <alignment horizontal="center" vertical="center" wrapText="1"/>
    </xf>
    <xf numFmtId="3" fontId="63" fillId="33" borderId="17" xfId="0" applyNumberFormat="1" applyFont="1" applyFill="1" applyBorder="1" applyAlignment="1">
      <alignment vertical="center" wrapText="1"/>
    </xf>
    <xf numFmtId="3" fontId="63" fillId="33" borderId="17" xfId="0" applyNumberFormat="1" applyFont="1" applyFill="1" applyBorder="1" applyAlignment="1">
      <alignment horizontal="right" vertical="center" wrapText="1"/>
    </xf>
    <xf numFmtId="0" fontId="69" fillId="33" borderId="10" xfId="0" applyFont="1" applyFill="1" applyBorder="1" applyAlignment="1">
      <alignment horizontal="right" vertical="top"/>
    </xf>
    <xf numFmtId="0" fontId="69" fillId="33" borderId="11" xfId="0" applyFont="1" applyFill="1" applyBorder="1" applyAlignment="1">
      <alignment horizontal="right" vertical="top"/>
    </xf>
    <xf numFmtId="0" fontId="69" fillId="33" borderId="12" xfId="0" applyFont="1" applyFill="1" applyBorder="1" applyAlignment="1">
      <alignment horizontal="right" vertical="top"/>
    </xf>
    <xf numFmtId="0" fontId="0" fillId="0" borderId="0" xfId="0" applyFont="1" applyAlignment="1">
      <alignment/>
    </xf>
    <xf numFmtId="0" fontId="47" fillId="0" borderId="0" xfId="0" applyNumberFormat="1" applyFont="1" applyBorder="1" applyAlignment="1">
      <alignment horizontal="left" vertical="center" wrapText="1"/>
    </xf>
    <xf numFmtId="0" fontId="20" fillId="0" borderId="0" xfId="0" applyFont="1" applyBorder="1" applyAlignment="1">
      <alignment horizontal="center"/>
    </xf>
    <xf numFmtId="0" fontId="47" fillId="0" borderId="0" xfId="0" applyFont="1" applyBorder="1" applyAlignment="1">
      <alignment horizontal="center"/>
    </xf>
    <xf numFmtId="3" fontId="20" fillId="0" borderId="0" xfId="0" applyNumberFormat="1" applyFont="1" applyBorder="1" applyAlignment="1">
      <alignment/>
    </xf>
    <xf numFmtId="0" fontId="40" fillId="0" borderId="0" xfId="0" applyNumberFormat="1" applyFont="1" applyAlignment="1">
      <alignment/>
    </xf>
    <xf numFmtId="3" fontId="0" fillId="0" borderId="0" xfId="0" applyNumberFormat="1" applyFont="1" applyAlignment="1">
      <alignment/>
    </xf>
    <xf numFmtId="188" fontId="0" fillId="0" borderId="0" xfId="0" applyNumberFormat="1" applyFont="1" applyAlignment="1">
      <alignment/>
    </xf>
    <xf numFmtId="0" fontId="48" fillId="0" borderId="10" xfId="0" applyNumberFormat="1" applyFont="1" applyBorder="1" applyAlignment="1">
      <alignment horizontal="left" vertical="center" wrapText="1"/>
    </xf>
    <xf numFmtId="3" fontId="21" fillId="0" borderId="10" xfId="0" applyNumberFormat="1" applyFont="1" applyBorder="1" applyAlignment="1">
      <alignment/>
    </xf>
    <xf numFmtId="0" fontId="48" fillId="0" borderId="10" xfId="0" applyFont="1" applyBorder="1" applyAlignment="1">
      <alignment horizontal="center"/>
    </xf>
    <xf numFmtId="0" fontId="21" fillId="0" borderId="11" xfId="0" applyFont="1" applyBorder="1" applyAlignment="1">
      <alignment horizontal="center"/>
    </xf>
    <xf numFmtId="3" fontId="21" fillId="0" borderId="11" xfId="0" applyNumberFormat="1" applyFont="1" applyBorder="1" applyAlignment="1">
      <alignment/>
    </xf>
    <xf numFmtId="0" fontId="48" fillId="0" borderId="12" xfId="0" applyNumberFormat="1" applyFont="1" applyBorder="1" applyAlignment="1">
      <alignment horizontal="left" vertical="center" wrapText="1"/>
    </xf>
    <xf numFmtId="0" fontId="21" fillId="0" borderId="12" xfId="0" applyFont="1" applyBorder="1" applyAlignment="1">
      <alignment horizontal="center"/>
    </xf>
    <xf numFmtId="0" fontId="48" fillId="0" borderId="12" xfId="0" applyFont="1" applyBorder="1" applyAlignment="1">
      <alignment horizontal="center"/>
    </xf>
    <xf numFmtId="3" fontId="21" fillId="0" borderId="12" xfId="0" applyNumberFormat="1" applyFont="1" applyBorder="1" applyAlignment="1">
      <alignment/>
    </xf>
    <xf numFmtId="0" fontId="45" fillId="33" borderId="18" xfId="0" applyNumberFormat="1" applyFont="1" applyFill="1" applyBorder="1" applyAlignment="1">
      <alignment horizontal="left" vertical="center" shrinkToFit="1"/>
    </xf>
    <xf numFmtId="0" fontId="28" fillId="33" borderId="18" xfId="0" applyFont="1" applyFill="1" applyBorder="1" applyAlignment="1">
      <alignment horizontal="left" vertical="center" shrinkToFit="1"/>
    </xf>
    <xf numFmtId="3" fontId="34" fillId="33" borderId="0" xfId="0" applyNumberFormat="1" applyFont="1" applyFill="1" applyBorder="1" applyAlignment="1">
      <alignment vertical="top"/>
    </xf>
    <xf numFmtId="3" fontId="35" fillId="33" borderId="0" xfId="0" applyNumberFormat="1" applyFont="1" applyFill="1" applyBorder="1" applyAlignment="1">
      <alignment vertical="top"/>
    </xf>
    <xf numFmtId="3" fontId="29" fillId="33" borderId="11" xfId="0" applyNumberFormat="1" applyFont="1" applyFill="1" applyBorder="1" applyAlignment="1">
      <alignment horizontal="right" vertical="top"/>
    </xf>
    <xf numFmtId="3" fontId="1" fillId="0" borderId="0" xfId="0" applyNumberFormat="1" applyFont="1" applyAlignment="1">
      <alignment/>
    </xf>
    <xf numFmtId="3" fontId="29" fillId="33" borderId="12" xfId="0" applyNumberFormat="1" applyFont="1" applyFill="1" applyBorder="1" applyAlignment="1">
      <alignment horizontal="right" vertical="top"/>
    </xf>
    <xf numFmtId="3" fontId="29" fillId="33" borderId="0" xfId="0" applyNumberFormat="1" applyFont="1" applyFill="1" applyBorder="1" applyAlignment="1">
      <alignment horizontal="right" vertical="top"/>
    </xf>
    <xf numFmtId="14" fontId="28" fillId="33" borderId="13" xfId="0" applyNumberFormat="1" applyFont="1" applyFill="1" applyBorder="1" applyAlignment="1">
      <alignment horizontal="center" vertical="center" wrapText="1" shrinkToFit="1"/>
    </xf>
    <xf numFmtId="14" fontId="63" fillId="33" borderId="11" xfId="0" applyNumberFormat="1" applyFont="1" applyFill="1" applyBorder="1" applyAlignment="1">
      <alignment horizontal="center" vertical="center" wrapText="1" shrinkToFit="1"/>
    </xf>
    <xf numFmtId="14" fontId="28" fillId="33" borderId="10" xfId="0" applyNumberFormat="1" applyFont="1" applyFill="1" applyBorder="1" applyAlignment="1">
      <alignment horizontal="center" vertical="center" wrapText="1" shrinkToFit="1"/>
    </xf>
    <xf numFmtId="0" fontId="45" fillId="33" borderId="0" xfId="0" applyNumberFormat="1" applyFont="1" applyFill="1" applyBorder="1" applyAlignment="1">
      <alignment vertical="top" wrapText="1"/>
    </xf>
    <xf numFmtId="3" fontId="68" fillId="0" borderId="0" xfId="0" applyNumberFormat="1" applyFont="1" applyBorder="1" applyAlignment="1">
      <alignment/>
    </xf>
    <xf numFmtId="0" fontId="41" fillId="0" borderId="0" xfId="0" applyNumberFormat="1" applyFont="1" applyAlignment="1">
      <alignment/>
    </xf>
    <xf numFmtId="0" fontId="12" fillId="0" borderId="0" xfId="0" applyFont="1" applyAlignment="1">
      <alignment/>
    </xf>
    <xf numFmtId="0" fontId="41" fillId="0" borderId="0" xfId="0" applyNumberFormat="1" applyFont="1" applyAlignment="1">
      <alignment horizontal="center"/>
    </xf>
    <xf numFmtId="0" fontId="9" fillId="0" borderId="0" xfId="0" applyFont="1" applyAlignment="1">
      <alignment horizontal="center"/>
    </xf>
    <xf numFmtId="0" fontId="40" fillId="0" borderId="0" xfId="0" applyNumberFormat="1" applyFont="1" applyAlignment="1">
      <alignment horizontal="center"/>
    </xf>
    <xf numFmtId="0" fontId="8" fillId="0" borderId="0" xfId="0" applyFont="1" applyAlignment="1">
      <alignment horizontal="center"/>
    </xf>
    <xf numFmtId="0" fontId="8" fillId="0" borderId="0" xfId="0" applyFont="1" applyAlignment="1">
      <alignment horizontal="left"/>
    </xf>
    <xf numFmtId="0" fontId="9" fillId="0" borderId="0" xfId="0" applyFont="1" applyAlignment="1">
      <alignment horizontal="left"/>
    </xf>
    <xf numFmtId="0" fontId="42" fillId="0" borderId="0" xfId="0" applyNumberFormat="1" applyFont="1" applyAlignment="1">
      <alignment horizontal="center"/>
    </xf>
    <xf numFmtId="0" fontId="10" fillId="0" borderId="0" xfId="0" applyFont="1" applyAlignment="1">
      <alignment horizontal="center"/>
    </xf>
    <xf numFmtId="0" fontId="43" fillId="0" borderId="0" xfId="0" applyNumberFormat="1" applyFont="1" applyAlignment="1">
      <alignment horizontal="center"/>
    </xf>
    <xf numFmtId="0" fontId="49" fillId="0" borderId="14" xfId="0" applyNumberFormat="1" applyFont="1" applyBorder="1" applyAlignment="1">
      <alignment horizontal="center" vertical="center" wrapText="1"/>
    </xf>
    <xf numFmtId="0" fontId="19" fillId="0" borderId="12" xfId="0" applyFont="1" applyBorder="1" applyAlignment="1">
      <alignment horizontal="center" vertical="center" wrapText="1"/>
    </xf>
    <xf numFmtId="0" fontId="11" fillId="0" borderId="0" xfId="0" applyFont="1" applyAlignment="1">
      <alignment horizontal="center"/>
    </xf>
    <xf numFmtId="0" fontId="8" fillId="0" borderId="0" xfId="0" applyFont="1" applyBorder="1" applyAlignment="1">
      <alignment horizontal="center" vertical="center" wrapText="1"/>
    </xf>
    <xf numFmtId="0" fontId="49" fillId="0" borderId="14" xfId="0" applyFont="1" applyBorder="1" applyAlignment="1">
      <alignment horizontal="center" vertical="center" wrapText="1"/>
    </xf>
    <xf numFmtId="0" fontId="44" fillId="33" borderId="19" xfId="0" applyNumberFormat="1" applyFont="1" applyFill="1" applyBorder="1" applyAlignment="1">
      <alignment horizontal="left" vertical="top" wrapText="1"/>
    </xf>
    <xf numFmtId="0" fontId="44" fillId="33" borderId="20" xfId="0" applyNumberFormat="1" applyFont="1" applyFill="1" applyBorder="1" applyAlignment="1">
      <alignment horizontal="left" vertical="top" wrapText="1"/>
    </xf>
    <xf numFmtId="0" fontId="44" fillId="33" borderId="21" xfId="0" applyNumberFormat="1" applyFont="1" applyFill="1" applyBorder="1" applyAlignment="1">
      <alignment horizontal="left" vertical="top" wrapText="1"/>
    </xf>
    <xf numFmtId="0" fontId="45" fillId="33" borderId="19" xfId="0" applyNumberFormat="1" applyFont="1" applyFill="1" applyBorder="1" applyAlignment="1">
      <alignment horizontal="left" vertical="top" wrapText="1"/>
    </xf>
    <xf numFmtId="0" fontId="45" fillId="33" borderId="20" xfId="0" applyNumberFormat="1" applyFont="1" applyFill="1" applyBorder="1" applyAlignment="1">
      <alignment horizontal="left" vertical="top" wrapText="1"/>
    </xf>
    <xf numFmtId="0" fontId="45" fillId="33" borderId="21" xfId="0" applyNumberFormat="1" applyFont="1" applyFill="1" applyBorder="1" applyAlignment="1">
      <alignment horizontal="left" vertical="top" wrapText="1"/>
    </xf>
    <xf numFmtId="0" fontId="56" fillId="0" borderId="11" xfId="0" applyFont="1" applyBorder="1" applyAlignment="1">
      <alignment horizontal="left" wrapText="1"/>
    </xf>
    <xf numFmtId="0" fontId="44" fillId="33" borderId="11" xfId="0" applyNumberFormat="1" applyFont="1" applyFill="1" applyBorder="1" applyAlignment="1">
      <alignment horizontal="left" vertical="top" wrapText="1"/>
    </xf>
    <xf numFmtId="0" fontId="27" fillId="33" borderId="11" xfId="0" applyFont="1" applyFill="1" applyBorder="1" applyAlignment="1">
      <alignment horizontal="left" vertical="top" wrapText="1"/>
    </xf>
    <xf numFmtId="0" fontId="56" fillId="0" borderId="0" xfId="0" applyFont="1" applyAlignment="1">
      <alignment horizontal="left" vertical="center" wrapText="1"/>
    </xf>
    <xf numFmtId="0" fontId="55" fillId="0" borderId="0" xfId="0" applyFont="1" applyAlignment="1">
      <alignment horizontal="left"/>
    </xf>
    <xf numFmtId="0" fontId="40" fillId="0" borderId="0" xfId="0" applyNumberFormat="1" applyFont="1" applyAlignment="1">
      <alignment horizontal="left"/>
    </xf>
    <xf numFmtId="0" fontId="40" fillId="0" borderId="0" xfId="0" applyNumberFormat="1" applyFont="1" applyAlignment="1">
      <alignment/>
    </xf>
    <xf numFmtId="0" fontId="8" fillId="0" borderId="0" xfId="0" applyFont="1" applyAlignment="1">
      <alignment/>
    </xf>
    <xf numFmtId="0" fontId="45" fillId="33" borderId="0" xfId="0" applyNumberFormat="1" applyFont="1" applyFill="1" applyBorder="1" applyAlignment="1">
      <alignment horizontal="left" vertical="top" wrapText="1"/>
    </xf>
    <xf numFmtId="0" fontId="28" fillId="33" borderId="0" xfId="0" applyFont="1" applyFill="1" applyBorder="1" applyAlignment="1">
      <alignment horizontal="left" vertical="top" wrapText="1"/>
    </xf>
    <xf numFmtId="0" fontId="45" fillId="33" borderId="0" xfId="0" applyNumberFormat="1" applyFont="1" applyFill="1" applyBorder="1" applyAlignment="1">
      <alignment horizontal="left" vertical="center" wrapText="1"/>
    </xf>
    <xf numFmtId="0" fontId="28" fillId="33" borderId="0" xfId="0" applyFont="1" applyFill="1" applyBorder="1" applyAlignment="1">
      <alignment horizontal="left" vertical="center" wrapText="1"/>
    </xf>
    <xf numFmtId="0" fontId="45" fillId="33" borderId="14" xfId="0" applyNumberFormat="1" applyFont="1" applyFill="1" applyBorder="1" applyAlignment="1">
      <alignment horizontal="left" vertical="top" wrapText="1"/>
    </xf>
    <xf numFmtId="0" fontId="28" fillId="33" borderId="14" xfId="0" applyFont="1" applyFill="1" applyBorder="1" applyAlignment="1">
      <alignment horizontal="left" vertical="top" wrapText="1"/>
    </xf>
    <xf numFmtId="0" fontId="41" fillId="0" borderId="0" xfId="0" applyNumberFormat="1" applyFont="1" applyBorder="1" applyAlignment="1">
      <alignment horizontal="center"/>
    </xf>
    <xf numFmtId="0" fontId="9" fillId="0" borderId="0" xfId="0" applyFont="1" applyBorder="1" applyAlignment="1">
      <alignment horizontal="center"/>
    </xf>
    <xf numFmtId="0" fontId="45" fillId="33" borderId="22" xfId="0" applyNumberFormat="1" applyFont="1" applyFill="1" applyBorder="1" applyAlignment="1">
      <alignment horizontal="center" vertical="top" wrapText="1"/>
    </xf>
    <xf numFmtId="0" fontId="28" fillId="33" borderId="23" xfId="0" applyFont="1" applyFill="1" applyBorder="1" applyAlignment="1">
      <alignment horizontal="center" vertical="top" wrapText="1"/>
    </xf>
    <xf numFmtId="0" fontId="45" fillId="33" borderId="24" xfId="0" applyNumberFormat="1" applyFont="1" applyFill="1" applyBorder="1" applyAlignment="1">
      <alignment vertical="top" wrapText="1"/>
    </xf>
    <xf numFmtId="0" fontId="45" fillId="33" borderId="25" xfId="0" applyNumberFormat="1" applyFont="1" applyFill="1" applyBorder="1" applyAlignment="1">
      <alignment vertical="top" wrapText="1"/>
    </xf>
    <xf numFmtId="0" fontId="45" fillId="33" borderId="26" xfId="0" applyNumberFormat="1" applyFont="1" applyFill="1" applyBorder="1" applyAlignment="1">
      <alignment vertical="top" wrapText="1"/>
    </xf>
    <xf numFmtId="0" fontId="44" fillId="33" borderId="27" xfId="0" applyNumberFormat="1" applyFont="1" applyFill="1" applyBorder="1" applyAlignment="1">
      <alignment horizontal="center" vertical="center" wrapText="1"/>
    </xf>
    <xf numFmtId="0" fontId="44" fillId="33" borderId="28" xfId="0" applyNumberFormat="1" applyFont="1" applyFill="1" applyBorder="1" applyAlignment="1">
      <alignment horizontal="center" vertical="center" wrapText="1"/>
    </xf>
    <xf numFmtId="0" fontId="44" fillId="33" borderId="29" xfId="0" applyNumberFormat="1" applyFont="1" applyFill="1" applyBorder="1" applyAlignment="1">
      <alignment horizontal="center" vertical="center" wrapText="1"/>
    </xf>
    <xf numFmtId="0" fontId="44" fillId="33" borderId="30" xfId="0" applyNumberFormat="1" applyFont="1" applyFill="1" applyBorder="1" applyAlignment="1">
      <alignment horizontal="center" vertical="center" wrapText="1"/>
    </xf>
    <xf numFmtId="0" fontId="44" fillId="33" borderId="31" xfId="0" applyNumberFormat="1" applyFont="1" applyFill="1" applyBorder="1" applyAlignment="1">
      <alignment horizontal="center" vertical="center" wrapText="1"/>
    </xf>
    <xf numFmtId="0" fontId="44" fillId="33" borderId="32" xfId="0" applyNumberFormat="1" applyFont="1" applyFill="1" applyBorder="1" applyAlignment="1">
      <alignment horizontal="center" vertical="center" wrapText="1"/>
    </xf>
    <xf numFmtId="0" fontId="44" fillId="33" borderId="33" xfId="0" applyNumberFormat="1" applyFont="1" applyFill="1" applyBorder="1" applyAlignment="1">
      <alignment horizontal="center" vertical="center" wrapText="1"/>
    </xf>
    <xf numFmtId="0" fontId="44" fillId="33" borderId="0" xfId="0" applyNumberFormat="1" applyFont="1" applyFill="1" applyBorder="1" applyAlignment="1">
      <alignment horizontal="center" vertical="center" wrapText="1"/>
    </xf>
    <xf numFmtId="0" fontId="44" fillId="33" borderId="18" xfId="0" applyNumberFormat="1" applyFont="1" applyFill="1" applyBorder="1" applyAlignment="1">
      <alignment horizontal="center" vertical="center" wrapText="1"/>
    </xf>
    <xf numFmtId="0" fontId="28" fillId="33" borderId="24" xfId="0" applyFont="1" applyFill="1" applyBorder="1" applyAlignment="1">
      <alignment horizontal="center" vertical="top" wrapText="1"/>
    </xf>
    <xf numFmtId="0" fontId="28" fillId="33" borderId="26" xfId="0" applyFont="1" applyFill="1" applyBorder="1" applyAlignment="1">
      <alignment horizontal="center" vertical="top" wrapText="1"/>
    </xf>
    <xf numFmtId="0" fontId="44" fillId="33" borderId="11" xfId="0" applyNumberFormat="1" applyFont="1" applyFill="1" applyBorder="1" applyAlignment="1">
      <alignment vertical="top" wrapText="1"/>
    </xf>
    <xf numFmtId="0" fontId="27" fillId="33" borderId="11" xfId="0" applyFont="1" applyFill="1" applyBorder="1" applyAlignment="1">
      <alignment vertical="top" wrapText="1"/>
    </xf>
    <xf numFmtId="0" fontId="50" fillId="33" borderId="11" xfId="0" applyNumberFormat="1" applyFont="1" applyFill="1" applyBorder="1" applyAlignment="1">
      <alignment vertical="top" wrapText="1"/>
    </xf>
    <xf numFmtId="0" fontId="37" fillId="33" borderId="11" xfId="0" applyFont="1" applyFill="1" applyBorder="1" applyAlignment="1">
      <alignment vertical="top" wrapText="1"/>
    </xf>
    <xf numFmtId="0" fontId="45" fillId="33" borderId="19" xfId="0" applyNumberFormat="1" applyFont="1" applyFill="1" applyBorder="1" applyAlignment="1">
      <alignment vertical="top" wrapText="1"/>
    </xf>
    <xf numFmtId="0" fontId="45" fillId="33" borderId="20" xfId="0" applyNumberFormat="1" applyFont="1" applyFill="1" applyBorder="1" applyAlignment="1">
      <alignment vertical="top" wrapText="1"/>
    </xf>
    <xf numFmtId="0" fontId="45" fillId="33" borderId="21" xfId="0" applyNumberFormat="1" applyFont="1" applyFill="1" applyBorder="1" applyAlignment="1">
      <alignment vertical="top" wrapText="1"/>
    </xf>
    <xf numFmtId="0" fontId="44" fillId="33" borderId="19" xfId="0" applyNumberFormat="1" applyFont="1" applyFill="1" applyBorder="1" applyAlignment="1">
      <alignment vertical="top" wrapText="1"/>
    </xf>
    <xf numFmtId="0" fontId="44" fillId="33" borderId="20" xfId="0" applyNumberFormat="1" applyFont="1" applyFill="1" applyBorder="1" applyAlignment="1">
      <alignment vertical="top" wrapText="1"/>
    </xf>
    <xf numFmtId="0" fontId="44" fillId="33" borderId="21" xfId="0" applyNumberFormat="1" applyFont="1" applyFill="1" applyBorder="1" applyAlignment="1">
      <alignment vertical="top" wrapText="1"/>
    </xf>
    <xf numFmtId="0" fontId="54" fillId="33" borderId="11" xfId="0" applyNumberFormat="1" applyFont="1" applyFill="1" applyBorder="1" applyAlignment="1">
      <alignment vertical="top" wrapText="1"/>
    </xf>
    <xf numFmtId="0" fontId="38" fillId="33" borderId="11" xfId="0" applyFont="1" applyFill="1" applyBorder="1" applyAlignment="1">
      <alignment vertical="top" wrapText="1"/>
    </xf>
    <xf numFmtId="0" fontId="44" fillId="33" borderId="11" xfId="0" applyNumberFormat="1" applyFont="1" applyFill="1" applyBorder="1" applyAlignment="1">
      <alignment horizontal="left" vertical="center" wrapText="1"/>
    </xf>
    <xf numFmtId="0" fontId="27" fillId="33" borderId="11" xfId="0" applyFont="1" applyFill="1" applyBorder="1" applyAlignment="1">
      <alignment horizontal="left" vertical="center" wrapText="1"/>
    </xf>
    <xf numFmtId="0" fontId="45" fillId="33" borderId="10" xfId="0" applyNumberFormat="1" applyFont="1" applyFill="1" applyBorder="1" applyAlignment="1">
      <alignment vertical="top" wrapText="1"/>
    </xf>
    <xf numFmtId="0" fontId="28" fillId="33" borderId="10" xfId="0" applyFont="1" applyFill="1" applyBorder="1" applyAlignment="1">
      <alignment vertical="top" wrapText="1"/>
    </xf>
    <xf numFmtId="0" fontId="45" fillId="33" borderId="34" xfId="0" applyNumberFormat="1" applyFont="1" applyFill="1" applyBorder="1" applyAlignment="1">
      <alignment horizontal="center" vertical="center" wrapText="1" shrinkToFit="1"/>
    </xf>
    <xf numFmtId="0" fontId="45" fillId="33" borderId="35" xfId="0" applyNumberFormat="1" applyFont="1" applyFill="1" applyBorder="1" applyAlignment="1">
      <alignment horizontal="center" vertical="center" wrapText="1" shrinkToFit="1"/>
    </xf>
    <xf numFmtId="0" fontId="45" fillId="33" borderId="36" xfId="0" applyNumberFormat="1" applyFont="1" applyFill="1" applyBorder="1" applyAlignment="1">
      <alignment horizontal="center" vertical="center" wrapText="1" shrinkToFit="1"/>
    </xf>
    <xf numFmtId="0" fontId="45" fillId="33" borderId="0" xfId="0" applyNumberFormat="1" applyFont="1" applyFill="1" applyBorder="1" applyAlignment="1">
      <alignment horizontal="left" vertical="center" shrinkToFit="1"/>
    </xf>
    <xf numFmtId="0" fontId="28" fillId="33" borderId="0" xfId="0" applyFont="1" applyFill="1" applyBorder="1" applyAlignment="1">
      <alignment horizontal="left" vertical="center" shrinkToFit="1"/>
    </xf>
    <xf numFmtId="0" fontId="45" fillId="33" borderId="11" xfId="0" applyNumberFormat="1" applyFont="1" applyFill="1" applyBorder="1" applyAlignment="1">
      <alignment vertical="top" wrapText="1"/>
    </xf>
    <xf numFmtId="0" fontId="28" fillId="33" borderId="11" xfId="0" applyFont="1" applyFill="1" applyBorder="1" applyAlignment="1">
      <alignment vertical="top" wrapText="1"/>
    </xf>
    <xf numFmtId="0" fontId="44" fillId="33" borderId="24" xfId="0" applyNumberFormat="1" applyFont="1" applyFill="1" applyBorder="1" applyAlignment="1">
      <alignment horizontal="left" vertical="top" wrapText="1"/>
    </xf>
    <xf numFmtId="0" fontId="44" fillId="33" borderId="25" xfId="0" applyNumberFormat="1" applyFont="1" applyFill="1" applyBorder="1" applyAlignment="1">
      <alignment horizontal="left" vertical="top" wrapText="1"/>
    </xf>
    <xf numFmtId="0" fontId="44" fillId="33" borderId="26" xfId="0" applyNumberFormat="1" applyFont="1" applyFill="1" applyBorder="1" applyAlignment="1">
      <alignment horizontal="left" vertical="top" wrapText="1"/>
    </xf>
    <xf numFmtId="0" fontId="44" fillId="33" borderId="12" xfId="0" applyNumberFormat="1" applyFont="1" applyFill="1" applyBorder="1" applyAlignment="1">
      <alignment horizontal="left" vertical="top" wrapText="1"/>
    </xf>
    <xf numFmtId="0" fontId="27" fillId="33" borderId="12" xfId="0" applyFont="1" applyFill="1" applyBorder="1" applyAlignment="1">
      <alignment horizontal="left" vertical="top" wrapText="1"/>
    </xf>
    <xf numFmtId="0" fontId="44" fillId="33" borderId="24" xfId="0" applyNumberFormat="1" applyFont="1" applyFill="1" applyBorder="1" applyAlignment="1">
      <alignment horizontal="left" vertical="center" wrapText="1"/>
    </xf>
    <xf numFmtId="0" fontId="44" fillId="33" borderId="25" xfId="0" applyNumberFormat="1" applyFont="1" applyFill="1" applyBorder="1" applyAlignment="1">
      <alignment horizontal="left" vertical="center" wrapText="1"/>
    </xf>
    <xf numFmtId="0" fontId="44" fillId="33" borderId="26" xfId="0" applyNumberFormat="1" applyFont="1" applyFill="1" applyBorder="1" applyAlignment="1">
      <alignment horizontal="left" vertical="center" wrapText="1"/>
    </xf>
    <xf numFmtId="0" fontId="14" fillId="33" borderId="0" xfId="0" applyFont="1" applyFill="1" applyBorder="1" applyAlignment="1">
      <alignment horizontal="left" vertical="center" shrinkToFit="1"/>
    </xf>
    <xf numFmtId="0" fontId="44" fillId="33" borderId="15" xfId="0" applyNumberFormat="1" applyFont="1" applyFill="1" applyBorder="1" applyAlignment="1">
      <alignment horizontal="left" vertical="center" wrapText="1"/>
    </xf>
    <xf numFmtId="0" fontId="44" fillId="33" borderId="37" xfId="0" applyNumberFormat="1" applyFont="1" applyFill="1" applyBorder="1" applyAlignment="1">
      <alignment horizontal="left" vertical="center" wrapText="1"/>
    </xf>
    <xf numFmtId="0" fontId="44" fillId="33" borderId="16" xfId="0" applyNumberFormat="1" applyFont="1" applyFill="1" applyBorder="1" applyAlignment="1">
      <alignment horizontal="left" vertical="center" wrapText="1"/>
    </xf>
    <xf numFmtId="0" fontId="44" fillId="33" borderId="19" xfId="0" applyNumberFormat="1" applyFont="1" applyFill="1" applyBorder="1" applyAlignment="1">
      <alignment horizontal="left" vertical="center" wrapText="1"/>
    </xf>
    <xf numFmtId="0" fontId="44" fillId="33" borderId="20" xfId="0" applyNumberFormat="1" applyFont="1" applyFill="1" applyBorder="1" applyAlignment="1">
      <alignment horizontal="left" vertical="center" wrapText="1"/>
    </xf>
    <xf numFmtId="0" fontId="44" fillId="33" borderId="21" xfId="0" applyNumberFormat="1" applyFont="1" applyFill="1" applyBorder="1" applyAlignment="1">
      <alignment horizontal="left" vertical="center" wrapText="1"/>
    </xf>
    <xf numFmtId="0" fontId="45" fillId="33" borderId="11" xfId="0" applyNumberFormat="1" applyFont="1" applyFill="1" applyBorder="1" applyAlignment="1">
      <alignment horizontal="left" vertical="top" wrapText="1"/>
    </xf>
    <xf numFmtId="0" fontId="28" fillId="33" borderId="11" xfId="0" applyFont="1" applyFill="1" applyBorder="1" applyAlignment="1">
      <alignment horizontal="left" vertical="top" wrapText="1"/>
    </xf>
    <xf numFmtId="0" fontId="40" fillId="0" borderId="0" xfId="0" applyNumberFormat="1" applyFont="1" applyAlignment="1">
      <alignment horizontal="left" vertical="center" wrapText="1"/>
    </xf>
    <xf numFmtId="0" fontId="13" fillId="0" borderId="0" xfId="0" applyFont="1" applyAlignment="1" quotePrefix="1">
      <alignment horizontal="left" vertical="center" wrapText="1"/>
    </xf>
    <xf numFmtId="0" fontId="13" fillId="0" borderId="0" xfId="0" applyFont="1" applyAlignment="1">
      <alignment horizontal="left" vertical="center" wrapText="1"/>
    </xf>
    <xf numFmtId="0" fontId="41" fillId="0" borderId="0" xfId="0" applyNumberFormat="1" applyFont="1" applyAlignment="1">
      <alignment horizontal="left" vertical="center" wrapText="1"/>
    </xf>
    <xf numFmtId="0" fontId="9" fillId="0" borderId="0" xfId="0" applyFont="1" applyAlignment="1">
      <alignment horizontal="left" vertical="center" wrapText="1"/>
    </xf>
    <xf numFmtId="0" fontId="43" fillId="0" borderId="0" xfId="0" applyNumberFormat="1" applyFont="1" applyAlignment="1">
      <alignment horizontal="left" vertical="center" wrapText="1"/>
    </xf>
    <xf numFmtId="0" fontId="11" fillId="0" borderId="0" xfId="0" applyFont="1" applyAlignment="1">
      <alignment horizontal="left" vertical="center" wrapText="1"/>
    </xf>
    <xf numFmtId="0" fontId="57" fillId="0" borderId="0" xfId="0" applyFont="1" applyAlignment="1">
      <alignment horizontal="left"/>
    </xf>
    <xf numFmtId="0" fontId="40" fillId="0" borderId="0" xfId="0" applyNumberFormat="1" applyFont="1" applyAlignment="1">
      <alignment horizontal="center" vertical="center" wrapText="1"/>
    </xf>
    <xf numFmtId="0" fontId="13" fillId="0" borderId="0" xfId="0" applyFont="1" applyAlignment="1">
      <alignment horizontal="center" vertical="center" wrapText="1"/>
    </xf>
    <xf numFmtId="0" fontId="53" fillId="0" borderId="0" xfId="0" applyNumberFormat="1" applyFont="1" applyAlignment="1">
      <alignment horizontal="left" vertical="center" wrapText="1"/>
    </xf>
    <xf numFmtId="0" fontId="33" fillId="0" borderId="0" xfId="0" applyFont="1" applyAlignment="1">
      <alignment horizontal="left" vertical="center" wrapText="1"/>
    </xf>
    <xf numFmtId="0" fontId="41" fillId="0" borderId="0" xfId="0" applyNumberFormat="1" applyFont="1" applyAlignment="1">
      <alignment horizontal="left"/>
    </xf>
    <xf numFmtId="0" fontId="12" fillId="0" borderId="0" xfId="0" applyFont="1" applyAlignment="1">
      <alignment horizontal="left"/>
    </xf>
    <xf numFmtId="0" fontId="43" fillId="0" borderId="0" xfId="0" applyNumberFormat="1" applyFont="1" applyAlignment="1">
      <alignment horizontal="left"/>
    </xf>
    <xf numFmtId="0" fontId="11" fillId="0" borderId="0" xfId="0" applyFont="1" applyAlignment="1">
      <alignment horizontal="left"/>
    </xf>
    <xf numFmtId="0" fontId="32" fillId="0" borderId="0" xfId="0" applyFont="1" applyAlignment="1">
      <alignment horizontal="left" vertical="center" wrapText="1"/>
    </xf>
    <xf numFmtId="0" fontId="45" fillId="33" borderId="22" xfId="0" applyNumberFormat="1" applyFont="1" applyFill="1" applyBorder="1" applyAlignment="1">
      <alignment horizontal="left" vertical="top" wrapText="1"/>
    </xf>
    <xf numFmtId="0" fontId="45" fillId="33" borderId="38" xfId="0" applyNumberFormat="1" applyFont="1" applyFill="1" applyBorder="1" applyAlignment="1">
      <alignment horizontal="left" vertical="top" wrapText="1"/>
    </xf>
    <xf numFmtId="0" fontId="45" fillId="33" borderId="23" xfId="0" applyNumberFormat="1" applyFont="1" applyFill="1" applyBorder="1" applyAlignment="1">
      <alignment horizontal="left" vertical="top" wrapText="1"/>
    </xf>
    <xf numFmtId="0" fontId="45" fillId="33" borderId="18" xfId="0" applyNumberFormat="1" applyFont="1" applyFill="1" applyBorder="1" applyAlignment="1">
      <alignment horizontal="left" vertical="center" shrinkToFit="1"/>
    </xf>
    <xf numFmtId="0" fontId="28" fillId="33" borderId="18" xfId="0" applyFont="1" applyFill="1" applyBorder="1" applyAlignment="1">
      <alignment horizontal="left" vertical="center" shrinkToFit="1"/>
    </xf>
    <xf numFmtId="0" fontId="45" fillId="33" borderId="24" xfId="0" applyNumberFormat="1" applyFont="1" applyFill="1" applyBorder="1" applyAlignment="1">
      <alignment horizontal="left" vertical="top" wrapText="1"/>
    </xf>
    <xf numFmtId="0" fontId="45" fillId="33" borderId="25" xfId="0" applyNumberFormat="1" applyFont="1" applyFill="1" applyBorder="1" applyAlignment="1">
      <alignment horizontal="left" vertical="top" wrapText="1"/>
    </xf>
    <xf numFmtId="0" fontId="45" fillId="33" borderId="26" xfId="0" applyNumberFormat="1" applyFont="1" applyFill="1" applyBorder="1" applyAlignment="1">
      <alignment horizontal="left" vertical="top" wrapText="1"/>
    </xf>
    <xf numFmtId="0" fontId="45" fillId="33" borderId="22" xfId="0" applyNumberFormat="1" applyFont="1" applyFill="1" applyBorder="1" applyAlignment="1">
      <alignment horizontal="left" vertical="center" wrapText="1"/>
    </xf>
    <xf numFmtId="0" fontId="45" fillId="33" borderId="38" xfId="0" applyNumberFormat="1" applyFont="1" applyFill="1" applyBorder="1" applyAlignment="1">
      <alignment horizontal="left" vertical="center" wrapText="1"/>
    </xf>
    <xf numFmtId="0" fontId="45" fillId="33" borderId="23" xfId="0" applyNumberFormat="1" applyFont="1" applyFill="1" applyBorder="1" applyAlignment="1">
      <alignment horizontal="left" vertical="center" wrapText="1"/>
    </xf>
    <xf numFmtId="0" fontId="44" fillId="33" borderId="22" xfId="0" applyNumberFormat="1" applyFont="1" applyFill="1" applyBorder="1" applyAlignment="1">
      <alignment horizontal="left" vertical="top" wrapText="1"/>
    </xf>
    <xf numFmtId="0" fontId="44" fillId="33" borderId="38" xfId="0" applyNumberFormat="1" applyFont="1" applyFill="1" applyBorder="1" applyAlignment="1">
      <alignment horizontal="left" vertical="top" wrapText="1"/>
    </xf>
    <xf numFmtId="0" fontId="44" fillId="33" borderId="23" xfId="0" applyNumberFormat="1" applyFont="1" applyFill="1" applyBorder="1" applyAlignment="1">
      <alignment horizontal="left" vertical="top" wrapText="1"/>
    </xf>
    <xf numFmtId="0" fontId="0" fillId="0" borderId="20" xfId="0" applyBorder="1" applyAlignment="1">
      <alignment/>
    </xf>
    <xf numFmtId="0" fontId="0" fillId="0" borderId="21" xfId="0" applyBorder="1" applyAlignment="1">
      <alignment/>
    </xf>
    <xf numFmtId="0" fontId="45" fillId="33" borderId="10" xfId="0" applyNumberFormat="1" applyFont="1" applyFill="1" applyBorder="1" applyAlignment="1">
      <alignment horizontal="left" vertical="top" wrapText="1"/>
    </xf>
    <xf numFmtId="0" fontId="28" fillId="33" borderId="10" xfId="0" applyFont="1" applyFill="1" applyBorder="1" applyAlignment="1">
      <alignment horizontal="left" vertical="top" wrapText="1"/>
    </xf>
    <xf numFmtId="0" fontId="0" fillId="0" borderId="38" xfId="0" applyBorder="1" applyAlignment="1">
      <alignment horizontal="left"/>
    </xf>
    <xf numFmtId="0" fontId="0" fillId="0" borderId="23" xfId="0" applyBorder="1" applyAlignment="1">
      <alignment horizontal="left"/>
    </xf>
    <xf numFmtId="0" fontId="45" fillId="33" borderId="34" xfId="0" applyNumberFormat="1" applyFont="1" applyFill="1" applyBorder="1" applyAlignment="1">
      <alignment horizontal="center" vertical="top" wrapText="1"/>
    </xf>
    <xf numFmtId="0" fontId="0" fillId="0" borderId="35" xfId="0" applyBorder="1" applyAlignment="1">
      <alignment horizontal="center"/>
    </xf>
    <xf numFmtId="0" fontId="0" fillId="0" borderId="36" xfId="0" applyBorder="1" applyAlignment="1">
      <alignment horizontal="center"/>
    </xf>
    <xf numFmtId="0" fontId="41" fillId="0" borderId="0" xfId="0" applyNumberFormat="1" applyFont="1" applyBorder="1" applyAlignment="1">
      <alignment horizontal="left"/>
    </xf>
    <xf numFmtId="0" fontId="12" fillId="0" borderId="0" xfId="0" applyFont="1" applyBorder="1" applyAlignment="1">
      <alignment horizontal="left"/>
    </xf>
    <xf numFmtId="0" fontId="12" fillId="0" borderId="0" xfId="0" applyFont="1" applyBorder="1" applyAlignment="1">
      <alignment horizontal="center"/>
    </xf>
    <xf numFmtId="0" fontId="46" fillId="33" borderId="0" xfId="0" applyNumberFormat="1" applyFont="1" applyFill="1" applyBorder="1" applyAlignment="1">
      <alignment horizontal="center" vertical="center" shrinkToFit="1"/>
    </xf>
    <xf numFmtId="0" fontId="23" fillId="33" borderId="0" xfId="0" applyFont="1" applyFill="1" applyBorder="1" applyAlignment="1">
      <alignment horizontal="center" vertical="center" shrinkToFit="1"/>
    </xf>
    <xf numFmtId="0" fontId="50" fillId="33" borderId="0" xfId="0" applyFont="1" applyFill="1" applyBorder="1" applyAlignment="1">
      <alignment horizontal="center" vertical="center" shrinkToFit="1"/>
    </xf>
    <xf numFmtId="0" fontId="24" fillId="33" borderId="0" xfId="0" applyFont="1" applyFill="1" applyBorder="1" applyAlignment="1">
      <alignment horizontal="center" vertical="center" shrinkToFit="1"/>
    </xf>
    <xf numFmtId="0" fontId="5" fillId="33" borderId="18" xfId="0" applyFont="1" applyFill="1" applyBorder="1" applyAlignment="1">
      <alignment vertical="center" shrinkToFit="1"/>
    </xf>
    <xf numFmtId="0" fontId="43" fillId="0" borderId="0" xfId="0" applyNumberFormat="1" applyFont="1" applyBorder="1" applyAlignment="1">
      <alignment horizontal="center"/>
    </xf>
    <xf numFmtId="0" fontId="11" fillId="0" borderId="0" xfId="0" applyFont="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112"/>
  <sheetViews>
    <sheetView view="pageBreakPreview" zoomScaleSheetLayoutView="100" zoomScalePageLayoutView="0" workbookViewId="0" topLeftCell="A85">
      <selection activeCell="B108" sqref="B108"/>
    </sheetView>
  </sheetViews>
  <sheetFormatPr defaultColWidth="9.140625" defaultRowHeight="12.75"/>
  <cols>
    <col min="1" max="1" width="43.7109375" style="0" customWidth="1"/>
    <col min="2" max="2" width="5.140625" style="0" customWidth="1"/>
    <col min="3" max="3" width="7.421875" style="61" customWidth="1"/>
    <col min="4" max="4" width="17.140625" style="0" customWidth="1"/>
    <col min="5" max="5" width="17.7109375" style="0" customWidth="1"/>
    <col min="7" max="7" width="16.8515625" style="1" hidden="1" customWidth="1"/>
    <col min="8" max="9" width="0" style="0" hidden="1" customWidth="1"/>
  </cols>
  <sheetData>
    <row r="1" spans="1:5" ht="21.75" customHeight="1">
      <c r="A1" s="69" t="s">
        <v>25</v>
      </c>
      <c r="B1" s="196"/>
      <c r="C1" s="196"/>
      <c r="D1" s="196"/>
      <c r="E1" s="196"/>
    </row>
    <row r="2" spans="1:5" ht="15.75">
      <c r="A2" s="69" t="s">
        <v>296</v>
      </c>
      <c r="B2" s="197"/>
      <c r="C2" s="197"/>
      <c r="D2" s="197"/>
      <c r="E2" s="197"/>
    </row>
    <row r="3" spans="1:5" ht="30" customHeight="1">
      <c r="A3" s="198" t="s">
        <v>298</v>
      </c>
      <c r="B3" s="199"/>
      <c r="C3" s="199"/>
      <c r="D3" s="199"/>
      <c r="E3" s="199"/>
    </row>
    <row r="4" spans="1:5" ht="16.5">
      <c r="A4" s="200" t="s">
        <v>297</v>
      </c>
      <c r="B4" s="195"/>
      <c r="C4" s="195"/>
      <c r="D4" s="195"/>
      <c r="E4" s="195"/>
    </row>
    <row r="5" ht="12.75">
      <c r="E5" s="1"/>
    </row>
    <row r="6" spans="1:5" ht="31.5">
      <c r="A6" s="71" t="s">
        <v>302</v>
      </c>
      <c r="B6" s="71" t="s">
        <v>299</v>
      </c>
      <c r="C6" s="73" t="s">
        <v>424</v>
      </c>
      <c r="D6" s="71" t="s">
        <v>300</v>
      </c>
      <c r="E6" s="72" t="s">
        <v>301</v>
      </c>
    </row>
    <row r="7" spans="1:7" ht="18">
      <c r="A7" s="75" t="s">
        <v>303</v>
      </c>
      <c r="B7" s="4">
        <v>100</v>
      </c>
      <c r="C7" s="157" t="s">
        <v>425</v>
      </c>
      <c r="D7" s="5">
        <f>D8+D14+D21+D24+D11</f>
        <v>104032087342</v>
      </c>
      <c r="E7" s="5">
        <f>E8+E14+E21+E24+E11</f>
        <v>112375254606</v>
      </c>
      <c r="G7" s="1">
        <f>SUM(G8:G9)</f>
        <v>3632561867</v>
      </c>
    </row>
    <row r="8" spans="1:7" ht="18">
      <c r="A8" s="76" t="s">
        <v>304</v>
      </c>
      <c r="B8" s="6">
        <v>110</v>
      </c>
      <c r="C8" s="158" t="s">
        <v>425</v>
      </c>
      <c r="D8" s="7">
        <f>SUM(D9:D10)</f>
        <v>31275872521</v>
      </c>
      <c r="E8" s="7">
        <f>SUM(E9:E10)</f>
        <v>42139103190</v>
      </c>
      <c r="G8" s="1">
        <v>261655767</v>
      </c>
    </row>
    <row r="9" spans="1:7" ht="15.75">
      <c r="A9" s="77" t="s">
        <v>305</v>
      </c>
      <c r="B9" s="74" t="s">
        <v>426</v>
      </c>
      <c r="C9" s="74" t="s">
        <v>8</v>
      </c>
      <c r="D9" s="9">
        <v>3632561867</v>
      </c>
      <c r="E9" s="9">
        <v>11048894302</v>
      </c>
      <c r="G9" s="1">
        <v>3370906100</v>
      </c>
    </row>
    <row r="10" spans="1:5" ht="18">
      <c r="A10" s="77" t="s">
        <v>306</v>
      </c>
      <c r="B10" s="74" t="s">
        <v>427</v>
      </c>
      <c r="C10" s="158" t="s">
        <v>425</v>
      </c>
      <c r="D10" s="9">
        <v>27643310654</v>
      </c>
      <c r="E10" s="9">
        <v>31090208888</v>
      </c>
    </row>
    <row r="11" spans="1:5" ht="18">
      <c r="A11" s="76" t="s">
        <v>307</v>
      </c>
      <c r="B11" s="6">
        <v>120</v>
      </c>
      <c r="C11" s="158"/>
      <c r="D11" s="7">
        <f>D12</f>
        <v>0</v>
      </c>
      <c r="E11" s="7">
        <f>E12</f>
        <v>0</v>
      </c>
    </row>
    <row r="12" spans="1:5" ht="18">
      <c r="A12" s="77" t="s">
        <v>308</v>
      </c>
      <c r="B12" s="74" t="s">
        <v>428</v>
      </c>
      <c r="C12" s="158" t="s">
        <v>425</v>
      </c>
      <c r="D12" s="9"/>
      <c r="E12" s="9"/>
    </row>
    <row r="13" spans="1:5" ht="18">
      <c r="A13" s="77" t="s">
        <v>309</v>
      </c>
      <c r="B13" s="74" t="s">
        <v>429</v>
      </c>
      <c r="C13" s="158" t="s">
        <v>425</v>
      </c>
      <c r="D13" s="9">
        <v>0</v>
      </c>
      <c r="E13" s="9">
        <v>0</v>
      </c>
    </row>
    <row r="14" spans="1:5" ht="18">
      <c r="A14" s="76" t="s">
        <v>310</v>
      </c>
      <c r="B14" s="6">
        <v>130</v>
      </c>
      <c r="C14" s="158" t="s">
        <v>425</v>
      </c>
      <c r="D14" s="7">
        <f>D15+D16+D19+D20</f>
        <v>21201461982</v>
      </c>
      <c r="E14" s="7">
        <f>E15+E16+E19+E20</f>
        <v>31761050934</v>
      </c>
    </row>
    <row r="15" spans="1:5" ht="18">
      <c r="A15" s="77" t="s">
        <v>311</v>
      </c>
      <c r="B15" s="74" t="s">
        <v>430</v>
      </c>
      <c r="C15" s="158" t="s">
        <v>425</v>
      </c>
      <c r="D15" s="9">
        <v>6778386931</v>
      </c>
      <c r="E15" s="9">
        <v>15885818174</v>
      </c>
    </row>
    <row r="16" spans="1:5" ht="18">
      <c r="A16" s="77" t="s">
        <v>312</v>
      </c>
      <c r="B16" s="74" t="s">
        <v>431</v>
      </c>
      <c r="C16" s="158" t="s">
        <v>425</v>
      </c>
      <c r="D16" s="9">
        <v>85416000</v>
      </c>
      <c r="E16" s="9">
        <v>442379187</v>
      </c>
    </row>
    <row r="17" spans="1:5" ht="18">
      <c r="A17" s="77" t="s">
        <v>313</v>
      </c>
      <c r="B17" s="74" t="s">
        <v>432</v>
      </c>
      <c r="C17" s="158" t="s">
        <v>425</v>
      </c>
      <c r="D17" s="9" t="s">
        <v>425</v>
      </c>
      <c r="E17" s="9" t="s">
        <v>425</v>
      </c>
    </row>
    <row r="18" spans="1:5" ht="18">
      <c r="A18" s="77" t="s">
        <v>314</v>
      </c>
      <c r="B18" s="74" t="s">
        <v>433</v>
      </c>
      <c r="C18" s="158" t="s">
        <v>425</v>
      </c>
      <c r="D18" s="9" t="s">
        <v>425</v>
      </c>
      <c r="E18" s="9" t="s">
        <v>425</v>
      </c>
    </row>
    <row r="19" spans="1:7" ht="15.75">
      <c r="A19" s="77" t="s">
        <v>315</v>
      </c>
      <c r="B19" s="74" t="s">
        <v>434</v>
      </c>
      <c r="C19" s="74" t="s">
        <v>9</v>
      </c>
      <c r="D19" s="9">
        <v>15811396084</v>
      </c>
      <c r="E19" s="9">
        <v>16906590606</v>
      </c>
      <c r="G19" s="1">
        <f>SUM(G20:G23)</f>
        <v>49002670139</v>
      </c>
    </row>
    <row r="20" spans="1:7" ht="18">
      <c r="A20" s="77" t="s">
        <v>316</v>
      </c>
      <c r="B20" s="74" t="s">
        <v>435</v>
      </c>
      <c r="C20" s="158" t="s">
        <v>425</v>
      </c>
      <c r="D20" s="9">
        <v>-1473737033</v>
      </c>
      <c r="E20" s="9">
        <v>-1473737033</v>
      </c>
      <c r="G20" s="1">
        <v>23008127714</v>
      </c>
    </row>
    <row r="21" spans="1:7" ht="15.75">
      <c r="A21" s="76" t="s">
        <v>317</v>
      </c>
      <c r="B21" s="6">
        <v>140</v>
      </c>
      <c r="C21" s="74" t="s">
        <v>10</v>
      </c>
      <c r="D21" s="7">
        <f>D22</f>
        <v>49002670139</v>
      </c>
      <c r="E21" s="7">
        <f>E22</f>
        <v>36763805349</v>
      </c>
      <c r="G21" s="1">
        <v>7842859570</v>
      </c>
    </row>
    <row r="22" spans="1:7" ht="18">
      <c r="A22" s="77" t="s">
        <v>318</v>
      </c>
      <c r="B22" s="74" t="s">
        <v>436</v>
      </c>
      <c r="C22" s="158"/>
      <c r="D22" s="9">
        <v>49002670139</v>
      </c>
      <c r="E22" s="9">
        <v>36763805349</v>
      </c>
      <c r="G22" s="1">
        <v>10291624740</v>
      </c>
    </row>
    <row r="23" spans="1:7" ht="18">
      <c r="A23" s="77" t="s">
        <v>319</v>
      </c>
      <c r="B23" s="74" t="s">
        <v>437</v>
      </c>
      <c r="C23" s="158" t="s">
        <v>425</v>
      </c>
      <c r="D23" s="9" t="s">
        <v>425</v>
      </c>
      <c r="E23" s="9" t="s">
        <v>425</v>
      </c>
      <c r="G23" s="1">
        <v>7860058115</v>
      </c>
    </row>
    <row r="24" spans="1:5" ht="18">
      <c r="A24" s="76" t="s">
        <v>320</v>
      </c>
      <c r="B24" s="6">
        <v>150</v>
      </c>
      <c r="C24" s="158" t="s">
        <v>425</v>
      </c>
      <c r="D24" s="7">
        <f>SUM(D25:D28)</f>
        <v>2552082700</v>
      </c>
      <c r="E24" s="7">
        <f>SUM(E25:E28)</f>
        <v>1711295133</v>
      </c>
    </row>
    <row r="25" spans="1:5" ht="18">
      <c r="A25" s="77" t="s">
        <v>321</v>
      </c>
      <c r="B25" s="74" t="s">
        <v>438</v>
      </c>
      <c r="C25" s="158" t="s">
        <v>425</v>
      </c>
      <c r="D25" s="9">
        <v>2273668302</v>
      </c>
      <c r="E25" s="9">
        <v>1594399962</v>
      </c>
    </row>
    <row r="26" spans="1:5" ht="18">
      <c r="A26" s="77" t="s">
        <v>322</v>
      </c>
      <c r="B26" s="74" t="s">
        <v>439</v>
      </c>
      <c r="C26" s="158" t="s">
        <v>425</v>
      </c>
      <c r="D26" s="9"/>
      <c r="E26" s="9"/>
    </row>
    <row r="27" spans="1:7" ht="15.75">
      <c r="A27" s="77" t="s">
        <v>323</v>
      </c>
      <c r="B27" s="74" t="s">
        <v>440</v>
      </c>
      <c r="C27" s="74" t="s">
        <v>11</v>
      </c>
      <c r="D27" s="9">
        <v>156519227</v>
      </c>
      <c r="E27" s="9"/>
      <c r="G27" s="1">
        <f>SUM(G28:G29)</f>
        <v>121895171</v>
      </c>
    </row>
    <row r="28" spans="1:7" ht="18">
      <c r="A28" s="77" t="s">
        <v>324</v>
      </c>
      <c r="B28" s="74" t="s">
        <v>441</v>
      </c>
      <c r="C28" s="158" t="s">
        <v>425</v>
      </c>
      <c r="D28" s="10">
        <v>121895171</v>
      </c>
      <c r="E28" s="9">
        <v>116895171</v>
      </c>
      <c r="G28" s="1">
        <v>118000000</v>
      </c>
    </row>
    <row r="29" spans="1:7" ht="18">
      <c r="A29" s="76" t="s">
        <v>325</v>
      </c>
      <c r="B29" s="6">
        <v>200</v>
      </c>
      <c r="C29" s="158" t="s">
        <v>425</v>
      </c>
      <c r="D29" s="7">
        <f>D36+D46+D51</f>
        <v>185555600550</v>
      </c>
      <c r="E29" s="7">
        <f>E36+E46+E51</f>
        <v>188972415406</v>
      </c>
      <c r="G29" s="1">
        <v>3895171</v>
      </c>
    </row>
    <row r="30" spans="1:5" ht="18">
      <c r="A30" s="76" t="s">
        <v>326</v>
      </c>
      <c r="B30" s="6">
        <v>210</v>
      </c>
      <c r="C30" s="158" t="s">
        <v>425</v>
      </c>
      <c r="D30" s="7" t="s">
        <v>425</v>
      </c>
      <c r="E30" s="7" t="s">
        <v>425</v>
      </c>
    </row>
    <row r="31" spans="1:5" ht="18">
      <c r="A31" s="77" t="s">
        <v>327</v>
      </c>
      <c r="B31" s="74" t="s">
        <v>442</v>
      </c>
      <c r="C31" s="158" t="s">
        <v>425</v>
      </c>
      <c r="D31" s="9" t="s">
        <v>425</v>
      </c>
      <c r="E31" s="9" t="s">
        <v>425</v>
      </c>
    </row>
    <row r="32" spans="1:5" ht="18">
      <c r="A32" s="77" t="s">
        <v>328</v>
      </c>
      <c r="B32" s="74" t="s">
        <v>443</v>
      </c>
      <c r="C32" s="158" t="s">
        <v>425</v>
      </c>
      <c r="D32" s="9" t="s">
        <v>425</v>
      </c>
      <c r="E32" s="9" t="s">
        <v>425</v>
      </c>
    </row>
    <row r="33" spans="1:5" ht="18">
      <c r="A33" s="77" t="s">
        <v>329</v>
      </c>
      <c r="B33" s="74" t="s">
        <v>444</v>
      </c>
      <c r="C33" s="158"/>
      <c r="D33" s="9" t="s">
        <v>425</v>
      </c>
      <c r="E33" s="9" t="s">
        <v>425</v>
      </c>
    </row>
    <row r="34" spans="1:5" ht="18">
      <c r="A34" s="77" t="s">
        <v>330</v>
      </c>
      <c r="B34" s="74" t="s">
        <v>445</v>
      </c>
      <c r="C34" s="158"/>
      <c r="D34" s="9" t="s">
        <v>425</v>
      </c>
      <c r="E34" s="9" t="s">
        <v>425</v>
      </c>
    </row>
    <row r="35" spans="1:5" ht="18">
      <c r="A35" s="77" t="s">
        <v>331</v>
      </c>
      <c r="B35" s="74" t="s">
        <v>446</v>
      </c>
      <c r="C35" s="158" t="s">
        <v>425</v>
      </c>
      <c r="D35" s="9" t="s">
        <v>425</v>
      </c>
      <c r="E35" s="9" t="s">
        <v>425</v>
      </c>
    </row>
    <row r="36" spans="1:5" ht="18">
      <c r="A36" s="76" t="s">
        <v>332</v>
      </c>
      <c r="B36" s="6">
        <v>220</v>
      </c>
      <c r="C36" s="158" t="s">
        <v>425</v>
      </c>
      <c r="D36" s="7">
        <f>D37+D41+D44</f>
        <v>179714609805</v>
      </c>
      <c r="E36" s="7">
        <f>E37+E41+E44</f>
        <v>183117173150</v>
      </c>
    </row>
    <row r="37" spans="1:5" ht="15.75">
      <c r="A37" s="77" t="s">
        <v>333</v>
      </c>
      <c r="B37" s="74" t="s">
        <v>447</v>
      </c>
      <c r="C37" s="74" t="s">
        <v>12</v>
      </c>
      <c r="D37" s="9">
        <f>SUM(D38:D39)</f>
        <v>175565226113</v>
      </c>
      <c r="E37" s="9">
        <f>SUM(E38:E39)</f>
        <v>179490459594</v>
      </c>
    </row>
    <row r="38" spans="1:7" ht="18">
      <c r="A38" s="77" t="s">
        <v>334</v>
      </c>
      <c r="B38" s="74" t="s">
        <v>448</v>
      </c>
      <c r="C38" s="158" t="s">
        <v>425</v>
      </c>
      <c r="D38" s="9">
        <v>479961025326</v>
      </c>
      <c r="E38" s="9">
        <v>479961025326</v>
      </c>
      <c r="G38" s="1">
        <v>306567225674</v>
      </c>
    </row>
    <row r="39" spans="1:7" ht="18">
      <c r="A39" s="77" t="s">
        <v>335</v>
      </c>
      <c r="B39" s="74" t="s">
        <v>449</v>
      </c>
      <c r="C39" s="158" t="s">
        <v>425</v>
      </c>
      <c r="D39" s="9">
        <v>-304395799213</v>
      </c>
      <c r="E39" s="9">
        <v>-300470565732</v>
      </c>
      <c r="G39" s="1">
        <f>G38+D43</f>
        <v>304395799213</v>
      </c>
    </row>
    <row r="40" spans="1:5" ht="18">
      <c r="A40" s="77" t="s">
        <v>336</v>
      </c>
      <c r="B40" s="74" t="s">
        <v>450</v>
      </c>
      <c r="C40" s="158"/>
      <c r="D40" s="9" t="s">
        <v>425</v>
      </c>
      <c r="E40" s="9" t="s">
        <v>425</v>
      </c>
    </row>
    <row r="41" spans="1:7" ht="15.75">
      <c r="A41" s="77" t="s">
        <v>337</v>
      </c>
      <c r="B41" s="74" t="s">
        <v>451</v>
      </c>
      <c r="C41" s="74" t="s">
        <v>13</v>
      </c>
      <c r="D41" s="9">
        <f>SUM(D42:D43)</f>
        <v>3341856296</v>
      </c>
      <c r="E41" s="9">
        <f>SUM(E42:E43)</f>
        <v>3404200829</v>
      </c>
      <c r="G41" s="1">
        <f>D39+D43</f>
        <v>-306567225674</v>
      </c>
    </row>
    <row r="42" spans="1:7" ht="18">
      <c r="A42" s="77" t="s">
        <v>334</v>
      </c>
      <c r="B42" s="74" t="s">
        <v>453</v>
      </c>
      <c r="C42" s="158" t="s">
        <v>425</v>
      </c>
      <c r="D42" s="9">
        <v>5513282757</v>
      </c>
      <c r="E42" s="9">
        <v>5513282757</v>
      </c>
      <c r="G42" s="1">
        <f>E39+E43</f>
        <v>-302579647660</v>
      </c>
    </row>
    <row r="43" spans="1:5" ht="18">
      <c r="A43" s="77" t="s">
        <v>335</v>
      </c>
      <c r="B43" s="74" t="s">
        <v>454</v>
      </c>
      <c r="C43" s="158" t="s">
        <v>425</v>
      </c>
      <c r="D43" s="9">
        <v>-2171426461</v>
      </c>
      <c r="E43" s="9">
        <v>-2109081928</v>
      </c>
    </row>
    <row r="44" spans="1:5" ht="18">
      <c r="A44" s="77" t="s">
        <v>338</v>
      </c>
      <c r="B44" s="8">
        <v>230</v>
      </c>
      <c r="C44" s="158"/>
      <c r="D44" s="9">
        <v>807527396</v>
      </c>
      <c r="E44" s="9">
        <v>222512727</v>
      </c>
    </row>
    <row r="45" spans="1:5" ht="18">
      <c r="A45" s="76" t="s">
        <v>339</v>
      </c>
      <c r="B45" s="6">
        <v>240</v>
      </c>
      <c r="C45" s="158"/>
      <c r="D45" s="7" t="s">
        <v>425</v>
      </c>
      <c r="E45" s="7" t="s">
        <v>425</v>
      </c>
    </row>
    <row r="46" spans="1:5" ht="15.75">
      <c r="A46" s="76" t="s">
        <v>340</v>
      </c>
      <c r="B46" s="6">
        <v>250</v>
      </c>
      <c r="C46" s="74" t="s">
        <v>14</v>
      </c>
      <c r="D46" s="7">
        <f>SUM(D47:D50)</f>
        <v>5513206000</v>
      </c>
      <c r="E46" s="7">
        <f>SUM(E47:E50)</f>
        <v>5513206000</v>
      </c>
    </row>
    <row r="47" spans="1:5" ht="18">
      <c r="A47" s="77" t="s">
        <v>341</v>
      </c>
      <c r="B47" s="74" t="s">
        <v>457</v>
      </c>
      <c r="C47" s="158" t="s">
        <v>425</v>
      </c>
      <c r="D47" s="9"/>
      <c r="E47" s="9"/>
    </row>
    <row r="48" spans="1:5" ht="18">
      <c r="A48" s="77" t="s">
        <v>342</v>
      </c>
      <c r="B48" s="8">
        <v>252</v>
      </c>
      <c r="C48" s="158"/>
      <c r="D48" s="9">
        <v>5212000000</v>
      </c>
      <c r="E48" s="9">
        <v>5212000000</v>
      </c>
    </row>
    <row r="49" spans="1:5" ht="18">
      <c r="A49" s="77" t="s">
        <v>343</v>
      </c>
      <c r="B49" s="74" t="s">
        <v>458</v>
      </c>
      <c r="C49" s="158"/>
      <c r="D49" s="9">
        <v>301206000</v>
      </c>
      <c r="E49" s="9">
        <v>301206000</v>
      </c>
    </row>
    <row r="50" spans="1:5" ht="18">
      <c r="A50" s="77" t="s">
        <v>344</v>
      </c>
      <c r="B50" s="74" t="s">
        <v>460</v>
      </c>
      <c r="C50" s="158" t="s">
        <v>425</v>
      </c>
      <c r="D50" s="9" t="s">
        <v>425</v>
      </c>
      <c r="E50" s="9" t="s">
        <v>425</v>
      </c>
    </row>
    <row r="51" spans="1:5" ht="18">
      <c r="A51" s="76" t="s">
        <v>345</v>
      </c>
      <c r="B51" s="6">
        <v>260</v>
      </c>
      <c r="C51" s="158" t="s">
        <v>425</v>
      </c>
      <c r="D51" s="7">
        <f>D52</f>
        <v>327784745</v>
      </c>
      <c r="E51" s="7">
        <f>E52</f>
        <v>342036256</v>
      </c>
    </row>
    <row r="52" spans="1:5" ht="15.75">
      <c r="A52" s="77" t="s">
        <v>346</v>
      </c>
      <c r="B52" s="74" t="s">
        <v>461</v>
      </c>
      <c r="C52" s="74" t="s">
        <v>15</v>
      </c>
      <c r="D52" s="9">
        <v>327784745</v>
      </c>
      <c r="E52" s="9">
        <v>342036256</v>
      </c>
    </row>
    <row r="53" spans="1:5" ht="18">
      <c r="A53" s="77" t="s">
        <v>347</v>
      </c>
      <c r="B53" s="74" t="s">
        <v>463</v>
      </c>
      <c r="C53" s="158"/>
      <c r="D53" s="9" t="s">
        <v>425</v>
      </c>
      <c r="E53" s="9" t="s">
        <v>425</v>
      </c>
    </row>
    <row r="54" spans="1:5" ht="18">
      <c r="A54" s="77" t="s">
        <v>348</v>
      </c>
      <c r="B54" s="74" t="s">
        <v>464</v>
      </c>
      <c r="C54" s="158" t="s">
        <v>425</v>
      </c>
      <c r="D54" s="9" t="s">
        <v>425</v>
      </c>
      <c r="E54" s="9" t="s">
        <v>425</v>
      </c>
    </row>
    <row r="55" spans="1:5" ht="18">
      <c r="A55" s="76" t="s">
        <v>349</v>
      </c>
      <c r="B55" s="6">
        <v>269</v>
      </c>
      <c r="C55" s="158"/>
      <c r="D55" s="7"/>
      <c r="E55" s="7"/>
    </row>
    <row r="56" spans="1:5" ht="18">
      <c r="A56" s="76" t="s">
        <v>350</v>
      </c>
      <c r="B56" s="6">
        <v>270</v>
      </c>
      <c r="C56" s="158" t="s">
        <v>425</v>
      </c>
      <c r="D56" s="7">
        <f>D7+D29</f>
        <v>289587687892</v>
      </c>
      <c r="E56" s="7">
        <f>E7+E29</f>
        <v>301347670012</v>
      </c>
    </row>
    <row r="57" spans="1:5" ht="18.75">
      <c r="A57" s="78" t="s">
        <v>351</v>
      </c>
      <c r="B57" s="6"/>
      <c r="C57" s="158"/>
      <c r="D57" s="7"/>
      <c r="E57" s="7"/>
    </row>
    <row r="58" spans="1:5" ht="18">
      <c r="A58" s="76" t="s">
        <v>352</v>
      </c>
      <c r="B58" s="6">
        <v>300</v>
      </c>
      <c r="C58" s="158" t="s">
        <v>425</v>
      </c>
      <c r="D58" s="7">
        <f>SUM(D59+D73)</f>
        <v>97799130996</v>
      </c>
      <c r="E58" s="7">
        <f>SUM(E59+E73)</f>
        <v>90132175628</v>
      </c>
    </row>
    <row r="59" spans="1:5" ht="18">
      <c r="A59" s="76" t="s">
        <v>353</v>
      </c>
      <c r="B59" s="6">
        <v>310</v>
      </c>
      <c r="C59" s="158" t="s">
        <v>425</v>
      </c>
      <c r="D59" s="7">
        <f>SUM(D60:D70)</f>
        <v>96632889648</v>
      </c>
      <c r="E59" s="7">
        <f>SUM(E60:E70)</f>
        <v>88965934280</v>
      </c>
    </row>
    <row r="60" spans="1:5" ht="15.75">
      <c r="A60" s="77" t="s">
        <v>354</v>
      </c>
      <c r="B60" s="74" t="s">
        <v>465</v>
      </c>
      <c r="C60" s="74" t="s">
        <v>16</v>
      </c>
      <c r="D60" s="9">
        <v>20662044603</v>
      </c>
      <c r="E60" s="9">
        <v>13187580251</v>
      </c>
    </row>
    <row r="61" spans="1:5" ht="18">
      <c r="A61" s="77" t="s">
        <v>355</v>
      </c>
      <c r="B61" s="74" t="s">
        <v>466</v>
      </c>
      <c r="C61" s="158" t="s">
        <v>425</v>
      </c>
      <c r="D61" s="9">
        <v>2307605203</v>
      </c>
      <c r="E61" s="9">
        <v>9138487286</v>
      </c>
    </row>
    <row r="62" spans="1:5" ht="18">
      <c r="A62" s="77" t="s">
        <v>356</v>
      </c>
      <c r="B62" s="74" t="s">
        <v>467</v>
      </c>
      <c r="C62" s="158" t="s">
        <v>425</v>
      </c>
      <c r="D62" s="9">
        <v>632252177</v>
      </c>
      <c r="E62" s="9"/>
    </row>
    <row r="63" spans="1:5" ht="15.75">
      <c r="A63" s="77" t="s">
        <v>357</v>
      </c>
      <c r="B63" s="74" t="s">
        <v>468</v>
      </c>
      <c r="C63" s="74" t="s">
        <v>452</v>
      </c>
      <c r="D63" s="9">
        <v>10975956755</v>
      </c>
      <c r="E63" s="9">
        <v>18368917691</v>
      </c>
    </row>
    <row r="64" spans="1:5" ht="18">
      <c r="A64" s="77" t="s">
        <v>358</v>
      </c>
      <c r="B64" s="74" t="s">
        <v>469</v>
      </c>
      <c r="C64" s="158" t="s">
        <v>425</v>
      </c>
      <c r="D64" s="9">
        <v>2362171376</v>
      </c>
      <c r="E64" s="9">
        <v>6585925683</v>
      </c>
    </row>
    <row r="65" spans="1:5" ht="15.75">
      <c r="A65" s="77" t="s">
        <v>359</v>
      </c>
      <c r="B65" s="74" t="s">
        <v>470</v>
      </c>
      <c r="C65" s="74" t="s">
        <v>455</v>
      </c>
      <c r="D65" s="9">
        <v>6643790000</v>
      </c>
      <c r="E65" s="9">
        <v>6643790000</v>
      </c>
    </row>
    <row r="66" spans="1:5" ht="18">
      <c r="A66" s="77" t="s">
        <v>360</v>
      </c>
      <c r="B66" s="74" t="s">
        <v>471</v>
      </c>
      <c r="C66" s="158" t="s">
        <v>425</v>
      </c>
      <c r="D66" s="9"/>
      <c r="E66" s="9"/>
    </row>
    <row r="67" spans="1:5" ht="18">
      <c r="A67" s="77" t="s">
        <v>361</v>
      </c>
      <c r="B67" s="74" t="s">
        <v>472</v>
      </c>
      <c r="C67" s="158" t="s">
        <v>425</v>
      </c>
      <c r="D67" s="9"/>
      <c r="E67" s="9"/>
    </row>
    <row r="68" spans="1:5" ht="15.75">
      <c r="A68" s="77" t="s">
        <v>362</v>
      </c>
      <c r="B68" s="74" t="s">
        <v>473</v>
      </c>
      <c r="C68" s="74" t="s">
        <v>456</v>
      </c>
      <c r="D68" s="9">
        <v>40308540712</v>
      </c>
      <c r="E68" s="9">
        <v>22340974232</v>
      </c>
    </row>
    <row r="69" spans="1:5" ht="18">
      <c r="A69" s="77" t="s">
        <v>363</v>
      </c>
      <c r="B69" s="74" t="s">
        <v>474</v>
      </c>
      <c r="C69" s="158" t="s">
        <v>425</v>
      </c>
      <c r="D69" s="9"/>
      <c r="E69" s="9"/>
    </row>
    <row r="70" spans="1:5" ht="18">
      <c r="A70" s="77" t="s">
        <v>364</v>
      </c>
      <c r="B70" s="8">
        <v>323</v>
      </c>
      <c r="C70" s="158"/>
      <c r="D70" s="9">
        <v>12740528822</v>
      </c>
      <c r="E70" s="9">
        <v>12700259137</v>
      </c>
    </row>
    <row r="71" spans="1:5" ht="18">
      <c r="A71" s="77" t="s">
        <v>365</v>
      </c>
      <c r="B71" s="8"/>
      <c r="C71" s="158"/>
      <c r="D71" s="9">
        <f>SUM(D70-D72)</f>
        <v>3067918667</v>
      </c>
      <c r="E71" s="9">
        <f>SUM(E70-E72)</f>
        <v>3027648982</v>
      </c>
    </row>
    <row r="72" spans="1:5" ht="18">
      <c r="A72" s="77" t="s">
        <v>366</v>
      </c>
      <c r="B72" s="8"/>
      <c r="C72" s="158"/>
      <c r="D72" s="9">
        <v>9672610155</v>
      </c>
      <c r="E72" s="9">
        <v>9672610155</v>
      </c>
    </row>
    <row r="73" spans="1:5" ht="18">
      <c r="A73" s="76" t="s">
        <v>367</v>
      </c>
      <c r="B73" s="6">
        <v>330</v>
      </c>
      <c r="C73" s="158" t="s">
        <v>425</v>
      </c>
      <c r="D73" s="7">
        <f>SUM(D74:D79)</f>
        <v>1166241348</v>
      </c>
      <c r="E73" s="7">
        <f>E76+E77+E79</f>
        <v>1166241348</v>
      </c>
    </row>
    <row r="74" spans="1:5" ht="18">
      <c r="A74" s="77" t="s">
        <v>368</v>
      </c>
      <c r="B74" s="74" t="s">
        <v>475</v>
      </c>
      <c r="C74" s="158" t="s">
        <v>425</v>
      </c>
      <c r="D74" s="9" t="s">
        <v>425</v>
      </c>
      <c r="E74" s="9" t="s">
        <v>425</v>
      </c>
    </row>
    <row r="75" spans="1:5" ht="18">
      <c r="A75" s="77" t="s">
        <v>369</v>
      </c>
      <c r="B75" s="74" t="s">
        <v>476</v>
      </c>
      <c r="C75" s="158"/>
      <c r="D75" s="9" t="s">
        <v>425</v>
      </c>
      <c r="E75" s="9" t="s">
        <v>425</v>
      </c>
    </row>
    <row r="76" spans="1:5" ht="15.75">
      <c r="A76" s="77" t="s">
        <v>370</v>
      </c>
      <c r="B76" s="74" t="s">
        <v>477</v>
      </c>
      <c r="C76" s="74" t="s">
        <v>459</v>
      </c>
      <c r="D76" s="9">
        <v>1166241348</v>
      </c>
      <c r="E76" s="9">
        <v>1166241348</v>
      </c>
    </row>
    <row r="77" spans="1:5" ht="18">
      <c r="A77" s="77" t="s">
        <v>371</v>
      </c>
      <c r="B77" s="74" t="s">
        <v>478</v>
      </c>
      <c r="C77" s="158"/>
      <c r="D77" s="9"/>
      <c r="E77" s="9"/>
    </row>
    <row r="78" spans="1:5" ht="18">
      <c r="A78" s="77" t="s">
        <v>372</v>
      </c>
      <c r="B78" s="74" t="s">
        <v>479</v>
      </c>
      <c r="C78" s="158"/>
      <c r="D78" s="9"/>
      <c r="E78" s="9"/>
    </row>
    <row r="79" spans="1:5" ht="18">
      <c r="A79" s="77" t="s">
        <v>373</v>
      </c>
      <c r="B79" s="74" t="s">
        <v>480</v>
      </c>
      <c r="C79" s="158" t="s">
        <v>425</v>
      </c>
      <c r="D79" s="9"/>
      <c r="E79" s="9"/>
    </row>
    <row r="80" spans="1:5" ht="18">
      <c r="A80" s="77" t="s">
        <v>374</v>
      </c>
      <c r="B80" s="8">
        <v>337</v>
      </c>
      <c r="C80" s="158"/>
      <c r="D80" s="9"/>
      <c r="E80" s="9"/>
    </row>
    <row r="81" spans="1:5" ht="18">
      <c r="A81" s="77" t="s">
        <v>375</v>
      </c>
      <c r="B81" s="8">
        <v>338</v>
      </c>
      <c r="C81" s="158"/>
      <c r="D81" s="9"/>
      <c r="E81" s="9"/>
    </row>
    <row r="82" spans="1:5" ht="18">
      <c r="A82" s="77" t="s">
        <v>376</v>
      </c>
      <c r="B82" s="8">
        <v>339</v>
      </c>
      <c r="C82" s="158"/>
      <c r="D82" s="9"/>
      <c r="E82" s="9"/>
    </row>
    <row r="83" spans="1:5" ht="18">
      <c r="A83" s="76" t="s">
        <v>377</v>
      </c>
      <c r="B83" s="6">
        <v>400</v>
      </c>
      <c r="C83" s="158" t="s">
        <v>425</v>
      </c>
      <c r="D83" s="7">
        <f>D84+D93</f>
        <v>191788556896</v>
      </c>
      <c r="E83" s="7">
        <f>E84+E93</f>
        <v>211215494384</v>
      </c>
    </row>
    <row r="84" spans="1:5" ht="15.75">
      <c r="A84" s="76" t="s">
        <v>378</v>
      </c>
      <c r="B84" s="6">
        <v>410</v>
      </c>
      <c r="C84" s="74" t="s">
        <v>462</v>
      </c>
      <c r="D84" s="7">
        <f>D85+D88+D89+D90+D92</f>
        <v>191398556896</v>
      </c>
      <c r="E84" s="7">
        <f>E85+E88+D81+E90+E92+E89</f>
        <v>210825494384</v>
      </c>
    </row>
    <row r="85" spans="1:5" ht="18">
      <c r="A85" s="77" t="s">
        <v>379</v>
      </c>
      <c r="B85" s="74" t="s">
        <v>481</v>
      </c>
      <c r="C85" s="158" t="s">
        <v>425</v>
      </c>
      <c r="D85" s="9">
        <f>SUM(D86:D87)</f>
        <v>114245700000</v>
      </c>
      <c r="E85" s="9">
        <f>SUM(E86:E87)</f>
        <v>114245700000</v>
      </c>
    </row>
    <row r="86" spans="1:5" ht="18">
      <c r="A86" s="77" t="s">
        <v>380</v>
      </c>
      <c r="B86" s="8"/>
      <c r="C86" s="158"/>
      <c r="D86" s="9">
        <v>62835100000</v>
      </c>
      <c r="E86" s="9">
        <v>62835100000</v>
      </c>
    </row>
    <row r="87" spans="1:5" ht="18">
      <c r="A87" s="77" t="s">
        <v>381</v>
      </c>
      <c r="B87" s="8"/>
      <c r="C87" s="158"/>
      <c r="D87" s="9">
        <v>51410600000</v>
      </c>
      <c r="E87" s="9">
        <v>51410600000</v>
      </c>
    </row>
    <row r="88" spans="1:5" ht="18">
      <c r="A88" s="77" t="s">
        <v>382</v>
      </c>
      <c r="B88" s="74" t="s">
        <v>482</v>
      </c>
      <c r="C88" s="158" t="s">
        <v>425</v>
      </c>
      <c r="D88" s="9">
        <v>4078650000</v>
      </c>
      <c r="E88" s="9">
        <v>4078650000</v>
      </c>
    </row>
    <row r="89" spans="1:5" ht="18">
      <c r="A89" s="77" t="s">
        <v>383</v>
      </c>
      <c r="B89" s="74" t="s">
        <v>483</v>
      </c>
      <c r="C89" s="158" t="s">
        <v>425</v>
      </c>
      <c r="D89" s="9">
        <v>60517079809</v>
      </c>
      <c r="E89" s="9">
        <v>54701809756</v>
      </c>
    </row>
    <row r="90" spans="1:5" ht="18">
      <c r="A90" s="77" t="s">
        <v>384</v>
      </c>
      <c r="B90" s="74" t="s">
        <v>484</v>
      </c>
      <c r="C90" s="158" t="s">
        <v>425</v>
      </c>
      <c r="D90" s="9">
        <v>7270673265</v>
      </c>
      <c r="E90" s="9">
        <v>5788935865</v>
      </c>
    </row>
    <row r="91" spans="1:5" ht="18">
      <c r="A91" s="77" t="s">
        <v>385</v>
      </c>
      <c r="B91" s="74" t="s">
        <v>485</v>
      </c>
      <c r="C91" s="158" t="s">
        <v>425</v>
      </c>
      <c r="D91" s="9" t="s">
        <v>425</v>
      </c>
      <c r="E91" s="9" t="s">
        <v>425</v>
      </c>
    </row>
    <row r="92" spans="1:5" ht="18">
      <c r="A92" s="77" t="s">
        <v>386</v>
      </c>
      <c r="B92" s="74" t="s">
        <v>486</v>
      </c>
      <c r="C92" s="158" t="s">
        <v>425</v>
      </c>
      <c r="D92" s="9">
        <v>5286453822</v>
      </c>
      <c r="E92" s="9">
        <v>32010398763</v>
      </c>
    </row>
    <row r="93" spans="1:5" ht="18">
      <c r="A93" s="76" t="s">
        <v>387</v>
      </c>
      <c r="B93" s="6">
        <v>430</v>
      </c>
      <c r="C93" s="158" t="s">
        <v>425</v>
      </c>
      <c r="D93" s="7">
        <f>SUM(D94)</f>
        <v>390000000</v>
      </c>
      <c r="E93" s="7">
        <f>SUM(E94)</f>
        <v>390000000</v>
      </c>
    </row>
    <row r="94" spans="1:5" ht="18">
      <c r="A94" s="77" t="s">
        <v>388</v>
      </c>
      <c r="B94" s="74" t="s">
        <v>487</v>
      </c>
      <c r="C94" s="158"/>
      <c r="D94" s="9">
        <v>390000000</v>
      </c>
      <c r="E94" s="9">
        <v>390000000</v>
      </c>
    </row>
    <row r="95" spans="1:5" ht="18">
      <c r="A95" s="76" t="s">
        <v>389</v>
      </c>
      <c r="B95" s="6">
        <v>440</v>
      </c>
      <c r="C95" s="158" t="s">
        <v>425</v>
      </c>
      <c r="D95" s="7">
        <f>D58+D83</f>
        <v>289587687892</v>
      </c>
      <c r="E95" s="7">
        <f>E58+E83</f>
        <v>301347670012</v>
      </c>
    </row>
    <row r="96" spans="1:5" ht="18">
      <c r="A96" s="76" t="s">
        <v>390</v>
      </c>
      <c r="B96" s="6"/>
      <c r="C96" s="158"/>
      <c r="D96" s="11">
        <f>SUM(D56-D95)</f>
        <v>0</v>
      </c>
      <c r="E96" s="11">
        <f>SUM(E56-E95)</f>
        <v>0</v>
      </c>
    </row>
    <row r="97" spans="1:5" ht="18">
      <c r="A97" s="77" t="s">
        <v>391</v>
      </c>
      <c r="B97" s="8">
        <v>1</v>
      </c>
      <c r="C97" s="158"/>
      <c r="D97" s="12"/>
      <c r="E97" s="12">
        <f>SUM(E56-E95)</f>
        <v>0</v>
      </c>
    </row>
    <row r="98" spans="1:5" ht="18">
      <c r="A98" s="77" t="s">
        <v>514</v>
      </c>
      <c r="B98" s="8">
        <v>2</v>
      </c>
      <c r="C98" s="158"/>
      <c r="D98" s="12">
        <v>11869756500</v>
      </c>
      <c r="E98" s="12">
        <v>9338182000</v>
      </c>
    </row>
    <row r="99" spans="1:5" ht="18">
      <c r="A99" s="77" t="s">
        <v>513</v>
      </c>
      <c r="B99" s="8">
        <v>3</v>
      </c>
      <c r="C99" s="158"/>
      <c r="D99" s="12"/>
      <c r="E99" s="12"/>
    </row>
    <row r="100" spans="1:8" ht="18">
      <c r="A100" s="77" t="s">
        <v>392</v>
      </c>
      <c r="B100" s="8">
        <v>4</v>
      </c>
      <c r="C100" s="158"/>
      <c r="D100" s="12">
        <v>1195310558</v>
      </c>
      <c r="E100" s="12">
        <v>1195310556</v>
      </c>
      <c r="G100" s="96">
        <v>96.99</v>
      </c>
      <c r="H100">
        <v>272.06</v>
      </c>
    </row>
    <row r="101" spans="1:8" ht="18">
      <c r="A101" s="77" t="s">
        <v>393</v>
      </c>
      <c r="B101" s="8">
        <v>5</v>
      </c>
      <c r="C101" s="158"/>
      <c r="D101" s="12"/>
      <c r="E101" s="12"/>
      <c r="G101" s="96">
        <v>162.48</v>
      </c>
      <c r="H101">
        <v>183.46</v>
      </c>
    </row>
    <row r="102" spans="1:8" ht="18">
      <c r="A102" s="79" t="s">
        <v>488</v>
      </c>
      <c r="B102" s="8"/>
      <c r="C102" s="158"/>
      <c r="D102" s="13">
        <v>456.12</v>
      </c>
      <c r="E102" s="13">
        <v>456.07</v>
      </c>
      <c r="H102">
        <v>0.6</v>
      </c>
    </row>
    <row r="103" spans="1:8" ht="18">
      <c r="A103" s="79" t="s">
        <v>489</v>
      </c>
      <c r="B103" s="8"/>
      <c r="C103" s="158"/>
      <c r="D103" s="13">
        <v>259.47</v>
      </c>
      <c r="E103" s="13">
        <v>259.44</v>
      </c>
      <c r="G103" s="96">
        <f>SUM(G100:G102)</f>
        <v>259.46999999999997</v>
      </c>
      <c r="H103">
        <f>SUM(H100:H102)</f>
        <v>456.12</v>
      </c>
    </row>
    <row r="104" spans="1:5" ht="18">
      <c r="A104" s="80" t="s">
        <v>394</v>
      </c>
      <c r="B104" s="14"/>
      <c r="C104" s="159"/>
      <c r="D104" s="15"/>
      <c r="E104" s="15"/>
    </row>
    <row r="105" spans="3:5" ht="12.75">
      <c r="C105" s="160"/>
      <c r="D105" s="1"/>
      <c r="E105" s="1"/>
    </row>
    <row r="106" spans="3:5" ht="15.75">
      <c r="C106" s="160"/>
      <c r="D106" s="192" t="s">
        <v>396</v>
      </c>
      <c r="E106" s="193"/>
    </row>
    <row r="107" spans="1:5" ht="27.75" customHeight="1">
      <c r="A107" s="69" t="s">
        <v>395</v>
      </c>
      <c r="B107" s="2"/>
      <c r="C107" s="2"/>
      <c r="D107" s="194" t="s">
        <v>397</v>
      </c>
      <c r="E107" s="195"/>
    </row>
    <row r="108" ht="12.75">
      <c r="E108" s="1"/>
    </row>
    <row r="109" spans="4:5" ht="12.75">
      <c r="D109" s="1"/>
      <c r="E109" s="1"/>
    </row>
    <row r="110" ht="12.75">
      <c r="E110" s="1"/>
    </row>
    <row r="111" ht="12.75">
      <c r="D111" s="1"/>
    </row>
    <row r="112" ht="15.75">
      <c r="A112" s="70" t="s">
        <v>398</v>
      </c>
    </row>
  </sheetData>
  <sheetProtection/>
  <mergeCells count="6">
    <mergeCell ref="D106:E106"/>
    <mergeCell ref="D107:E107"/>
    <mergeCell ref="B1:E1"/>
    <mergeCell ref="B2:E2"/>
    <mergeCell ref="A3:E3"/>
    <mergeCell ref="A4:E4"/>
  </mergeCells>
  <printOptions/>
  <pageMargins left="0.8267716535433072" right="0.69" top="0.7480314960629921" bottom="0.7480314960629921" header="0.5118110236220472" footer="0.5118110236220472"/>
  <pageSetup horizontalDpi="600" verticalDpi="600" orientation="portrait" paperSize="9" scale="96" r:id="rId1"/>
  <headerFooter alignWithMargins="0">
    <oddFooter>&amp;CPage &amp;P</oddFooter>
  </headerFooter>
  <rowBreaks count="2" manualBreakCount="2">
    <brk id="113" max="255" man="1"/>
    <brk id="121" max="255" man="1"/>
  </rowBreaks>
  <colBreaks count="1" manualBreakCount="1">
    <brk id="5" max="65535" man="1"/>
  </colBreaks>
</worksheet>
</file>

<file path=xl/worksheets/sheet2.xml><?xml version="1.0" encoding="utf-8"?>
<worksheet xmlns="http://schemas.openxmlformats.org/spreadsheetml/2006/main" xmlns:r="http://schemas.openxmlformats.org/officeDocument/2006/relationships">
  <dimension ref="A1:G39"/>
  <sheetViews>
    <sheetView view="pageBreakPreview" zoomScaleSheetLayoutView="100" zoomScalePageLayoutView="0" workbookViewId="0" topLeftCell="A34">
      <selection activeCell="C31" sqref="C31"/>
    </sheetView>
  </sheetViews>
  <sheetFormatPr defaultColWidth="9.140625" defaultRowHeight="12.75"/>
  <cols>
    <col min="1" max="1" width="38.421875" style="0" customWidth="1"/>
    <col min="2" max="2" width="7.28125" style="0" customWidth="1"/>
    <col min="3" max="3" width="6.8515625" style="0" customWidth="1"/>
    <col min="4" max="4" width="17.28125" style="0" customWidth="1"/>
    <col min="5" max="5" width="15.57421875" style="0" customWidth="1"/>
    <col min="6" max="6" width="20.8515625" style="0" customWidth="1"/>
    <col min="7" max="7" width="22.140625" style="0" customWidth="1"/>
  </cols>
  <sheetData>
    <row r="1" spans="1:7" s="68" customFormat="1" ht="21.75" customHeight="1">
      <c r="A1" s="190" t="s">
        <v>25</v>
      </c>
      <c r="B1" s="191"/>
      <c r="C1" s="191"/>
      <c r="D1" s="191"/>
      <c r="E1" s="191"/>
      <c r="G1" s="182"/>
    </row>
    <row r="2" spans="1:7" s="68" customFormat="1" ht="15.75">
      <c r="A2" s="190" t="s">
        <v>296</v>
      </c>
      <c r="B2" s="197"/>
      <c r="C2" s="197"/>
      <c r="D2" s="197"/>
      <c r="E2" s="197"/>
      <c r="G2" s="182"/>
    </row>
    <row r="3" spans="1:7" ht="20.25">
      <c r="A3" s="198" t="s">
        <v>515</v>
      </c>
      <c r="B3" s="199"/>
      <c r="C3" s="199"/>
      <c r="D3" s="199"/>
      <c r="E3" s="199"/>
      <c r="F3" s="199"/>
      <c r="G3" s="199"/>
    </row>
    <row r="4" spans="1:7" ht="15.75">
      <c r="A4" s="200" t="s">
        <v>297</v>
      </c>
      <c r="B4" s="203"/>
      <c r="C4" s="203"/>
      <c r="D4" s="203"/>
      <c r="E4" s="203"/>
      <c r="F4" s="203"/>
      <c r="G4" s="203"/>
    </row>
    <row r="5" ht="5.25" customHeight="1"/>
    <row r="6" spans="1:6" ht="9" customHeight="1">
      <c r="A6" s="204"/>
      <c r="B6" s="204"/>
      <c r="C6" s="204"/>
      <c r="D6" s="204"/>
      <c r="E6" s="204"/>
      <c r="F6" s="204"/>
    </row>
    <row r="7" spans="1:7" ht="12.75">
      <c r="A7" s="201" t="s">
        <v>403</v>
      </c>
      <c r="B7" s="205" t="s">
        <v>490</v>
      </c>
      <c r="C7" s="205" t="s">
        <v>424</v>
      </c>
      <c r="D7" s="201" t="s">
        <v>399</v>
      </c>
      <c r="E7" s="201" t="s">
        <v>400</v>
      </c>
      <c r="F7" s="201" t="s">
        <v>401</v>
      </c>
      <c r="G7" s="201" t="s">
        <v>402</v>
      </c>
    </row>
    <row r="8" spans="1:7" ht="16.5" customHeight="1">
      <c r="A8" s="202"/>
      <c r="B8" s="202"/>
      <c r="C8" s="202"/>
      <c r="D8" s="202"/>
      <c r="E8" s="202"/>
      <c r="F8" s="202"/>
      <c r="G8" s="202"/>
    </row>
    <row r="9" spans="1:7" s="68" customFormat="1" ht="12.75">
      <c r="A9" s="168" t="s">
        <v>404</v>
      </c>
      <c r="B9" s="169">
        <v>1</v>
      </c>
      <c r="C9" s="170" t="s">
        <v>17</v>
      </c>
      <c r="D9" s="169">
        <f>SUM(D10:D11)</f>
        <v>93659846910</v>
      </c>
      <c r="E9" s="169">
        <f>SUM(E10:E11)</f>
        <v>50007332741</v>
      </c>
      <c r="F9" s="169">
        <f aca="true" t="shared" si="0" ref="F9:F24">SUM(D9:D9)</f>
        <v>93659846910</v>
      </c>
      <c r="G9" s="169">
        <f>SUM(E9)</f>
        <v>50007332741</v>
      </c>
    </row>
    <row r="10" spans="1:7" ht="12.75">
      <c r="A10" s="83" t="s">
        <v>405</v>
      </c>
      <c r="B10" s="17"/>
      <c r="C10" s="17"/>
      <c r="D10" s="16">
        <v>93193178978</v>
      </c>
      <c r="E10" s="16">
        <v>49966568006</v>
      </c>
      <c r="F10" s="16">
        <f t="shared" si="0"/>
        <v>93193178978</v>
      </c>
      <c r="G10" s="16">
        <f aca="true" t="shared" si="1" ref="G10:G29">SUM(E10)</f>
        <v>49966568006</v>
      </c>
    </row>
    <row r="11" spans="1:7" ht="12.75">
      <c r="A11" s="84" t="s">
        <v>491</v>
      </c>
      <c r="B11" s="17"/>
      <c r="C11" s="17"/>
      <c r="D11" s="64">
        <v>466667932</v>
      </c>
      <c r="E11" s="64">
        <v>40764735</v>
      </c>
      <c r="F11" s="16">
        <f t="shared" si="0"/>
        <v>466667932</v>
      </c>
      <c r="G11" s="16">
        <f t="shared" si="1"/>
        <v>40764735</v>
      </c>
    </row>
    <row r="12" spans="1:7" ht="12.75">
      <c r="A12" s="83" t="s">
        <v>406</v>
      </c>
      <c r="B12" s="17">
        <v>2</v>
      </c>
      <c r="C12" s="81" t="s">
        <v>18</v>
      </c>
      <c r="D12" s="16">
        <v>34094559697</v>
      </c>
      <c r="E12" s="16">
        <v>15501142041</v>
      </c>
      <c r="F12" s="16">
        <f t="shared" si="0"/>
        <v>34094559697</v>
      </c>
      <c r="G12" s="16">
        <f t="shared" si="1"/>
        <v>15501142041</v>
      </c>
    </row>
    <row r="13" spans="1:7" ht="12.75">
      <c r="A13" s="85" t="s">
        <v>407</v>
      </c>
      <c r="B13" s="18">
        <v>10</v>
      </c>
      <c r="C13" s="82" t="s">
        <v>19</v>
      </c>
      <c r="D13" s="19">
        <f>SUM(D9-D12)</f>
        <v>59565287213</v>
      </c>
      <c r="E13" s="19">
        <f>SUM(E9-E12)</f>
        <v>34506190700</v>
      </c>
      <c r="F13" s="19">
        <f t="shared" si="0"/>
        <v>59565287213</v>
      </c>
      <c r="G13" s="16">
        <f t="shared" si="1"/>
        <v>34506190700</v>
      </c>
    </row>
    <row r="14" spans="1:7" ht="12.75">
      <c r="A14" s="83" t="s">
        <v>408</v>
      </c>
      <c r="B14" s="17">
        <v>11</v>
      </c>
      <c r="C14" s="81" t="s">
        <v>20</v>
      </c>
      <c r="D14" s="16">
        <v>51914307303</v>
      </c>
      <c r="E14" s="16">
        <v>28106290960</v>
      </c>
      <c r="F14" s="16">
        <f t="shared" si="0"/>
        <v>51914307303</v>
      </c>
      <c r="G14" s="16">
        <f t="shared" si="1"/>
        <v>28106290960</v>
      </c>
    </row>
    <row r="15" spans="1:7" ht="12.75">
      <c r="A15" s="85" t="s">
        <v>409</v>
      </c>
      <c r="B15" s="18">
        <v>20</v>
      </c>
      <c r="C15" s="18"/>
      <c r="D15" s="19">
        <f>SUM(D13-D14)</f>
        <v>7650979910</v>
      </c>
      <c r="E15" s="19">
        <f>SUM(E13-E14)</f>
        <v>6399899740</v>
      </c>
      <c r="F15" s="19">
        <f t="shared" si="0"/>
        <v>7650979910</v>
      </c>
      <c r="G15" s="16">
        <f t="shared" si="1"/>
        <v>6399899740</v>
      </c>
    </row>
    <row r="16" spans="1:7" ht="12.75">
      <c r="A16" s="83" t="s">
        <v>410</v>
      </c>
      <c r="B16" s="17">
        <v>21</v>
      </c>
      <c r="C16" s="81" t="s">
        <v>21</v>
      </c>
      <c r="D16" s="16">
        <v>535030441</v>
      </c>
      <c r="E16" s="16">
        <v>26202375</v>
      </c>
      <c r="F16" s="16">
        <f t="shared" si="0"/>
        <v>535030441</v>
      </c>
      <c r="G16" s="16">
        <f t="shared" si="1"/>
        <v>26202375</v>
      </c>
    </row>
    <row r="17" spans="1:7" ht="12.75">
      <c r="A17" s="83" t="s">
        <v>411</v>
      </c>
      <c r="B17" s="17">
        <v>22</v>
      </c>
      <c r="C17" s="81" t="s">
        <v>22</v>
      </c>
      <c r="D17" s="16">
        <v>197353663</v>
      </c>
      <c r="E17" s="16">
        <v>705703844</v>
      </c>
      <c r="F17" s="16">
        <f t="shared" si="0"/>
        <v>197353663</v>
      </c>
      <c r="G17" s="16">
        <f t="shared" si="1"/>
        <v>705703844</v>
      </c>
    </row>
    <row r="18" spans="1:7" ht="12.75">
      <c r="A18" s="83" t="s">
        <v>412</v>
      </c>
      <c r="B18" s="17">
        <v>24</v>
      </c>
      <c r="C18" s="17"/>
      <c r="D18" s="16">
        <v>2851845380</v>
      </c>
      <c r="E18" s="16">
        <v>1664937485</v>
      </c>
      <c r="F18" s="16">
        <f t="shared" si="0"/>
        <v>2851845380</v>
      </c>
      <c r="G18" s="16">
        <f t="shared" si="1"/>
        <v>1664937485</v>
      </c>
    </row>
    <row r="19" spans="1:7" ht="12.75">
      <c r="A19" s="83" t="s">
        <v>413</v>
      </c>
      <c r="B19" s="17">
        <v>25</v>
      </c>
      <c r="C19" s="17"/>
      <c r="D19" s="16">
        <v>2886506434</v>
      </c>
      <c r="E19" s="16">
        <v>1846767132</v>
      </c>
      <c r="F19" s="16">
        <f t="shared" si="0"/>
        <v>2886506434</v>
      </c>
      <c r="G19" s="16">
        <f t="shared" si="1"/>
        <v>1846767132</v>
      </c>
    </row>
    <row r="20" spans="1:7" s="68" customFormat="1" ht="12.75">
      <c r="A20" s="85" t="s">
        <v>414</v>
      </c>
      <c r="B20" s="171">
        <v>30</v>
      </c>
      <c r="C20" s="171"/>
      <c r="D20" s="172">
        <f>SUM(D15+D16-D17-D18-D19)</f>
        <v>2250304874</v>
      </c>
      <c r="E20" s="172">
        <f>SUM(E15+E16-E17-E18-E19)</f>
        <v>2208693654</v>
      </c>
      <c r="F20" s="172">
        <f t="shared" si="0"/>
        <v>2250304874</v>
      </c>
      <c r="G20" s="172">
        <f t="shared" si="1"/>
        <v>2208693654</v>
      </c>
    </row>
    <row r="21" spans="1:7" ht="12.75">
      <c r="A21" s="83" t="s">
        <v>415</v>
      </c>
      <c r="B21" s="17">
        <v>31</v>
      </c>
      <c r="C21" s="17"/>
      <c r="D21" s="16">
        <v>70022275</v>
      </c>
      <c r="E21" s="16">
        <v>3972500</v>
      </c>
      <c r="F21" s="16">
        <f t="shared" si="0"/>
        <v>70022275</v>
      </c>
      <c r="G21" s="16">
        <f t="shared" si="1"/>
        <v>3972500</v>
      </c>
    </row>
    <row r="22" spans="1:7" ht="12.75">
      <c r="A22" s="83" t="s">
        <v>416</v>
      </c>
      <c r="B22" s="17">
        <v>32</v>
      </c>
      <c r="C22" s="17"/>
      <c r="D22" s="16"/>
      <c r="E22" s="16"/>
      <c r="F22" s="16">
        <f t="shared" si="0"/>
        <v>0</v>
      </c>
      <c r="G22" s="16">
        <f t="shared" si="1"/>
        <v>0</v>
      </c>
    </row>
    <row r="23" spans="1:7" ht="12.75">
      <c r="A23" s="85" t="s">
        <v>417</v>
      </c>
      <c r="B23" s="18">
        <v>40</v>
      </c>
      <c r="C23" s="18"/>
      <c r="D23" s="19">
        <f>SUM(D21-D22)</f>
        <v>70022275</v>
      </c>
      <c r="E23" s="19">
        <f>SUM(E21-E22)</f>
        <v>3972500</v>
      </c>
      <c r="F23" s="19">
        <f t="shared" si="0"/>
        <v>70022275</v>
      </c>
      <c r="G23" s="16">
        <f t="shared" si="1"/>
        <v>3972500</v>
      </c>
    </row>
    <row r="24" spans="1:7" ht="16.5" customHeight="1">
      <c r="A24" s="83" t="s">
        <v>418</v>
      </c>
      <c r="B24" s="17">
        <v>45</v>
      </c>
      <c r="C24" s="17"/>
      <c r="D24" s="16"/>
      <c r="E24" s="16">
        <v>148920000</v>
      </c>
      <c r="F24" s="16">
        <f t="shared" si="0"/>
        <v>0</v>
      </c>
      <c r="G24" s="16">
        <f t="shared" si="1"/>
        <v>148920000</v>
      </c>
    </row>
    <row r="25" spans="1:7" ht="12.75">
      <c r="A25" s="85" t="s">
        <v>419</v>
      </c>
      <c r="B25" s="18">
        <v>50</v>
      </c>
      <c r="C25" s="18"/>
      <c r="D25" s="19">
        <f>SUM(D20+D23+D24)</f>
        <v>2320327149</v>
      </c>
      <c r="E25" s="19">
        <f>SUM(E20+E23+E24)</f>
        <v>2361586154</v>
      </c>
      <c r="F25" s="19">
        <f>SUM(D25:D25)</f>
        <v>2320327149</v>
      </c>
      <c r="G25" s="16">
        <f t="shared" si="1"/>
        <v>2361586154</v>
      </c>
    </row>
    <row r="26" spans="1:7" ht="12.75">
      <c r="A26" s="83" t="s">
        <v>420</v>
      </c>
      <c r="B26" s="17">
        <v>51</v>
      </c>
      <c r="C26" s="81" t="s">
        <v>23</v>
      </c>
      <c r="D26" s="16">
        <v>558675037</v>
      </c>
      <c r="E26" s="16">
        <f>SUM(E20+E23)*25%</f>
        <v>553166538.5</v>
      </c>
      <c r="F26" s="16">
        <f>SUM(D26:D26)</f>
        <v>558675037</v>
      </c>
      <c r="G26" s="16">
        <f t="shared" si="1"/>
        <v>553166538.5</v>
      </c>
    </row>
    <row r="27" spans="1:7" ht="12.75">
      <c r="A27" s="83" t="s">
        <v>421</v>
      </c>
      <c r="B27" s="17">
        <v>52</v>
      </c>
      <c r="C27" s="17"/>
      <c r="D27" s="16"/>
      <c r="E27" s="16"/>
      <c r="F27" s="16"/>
      <c r="G27" s="16">
        <f t="shared" si="1"/>
        <v>0</v>
      </c>
    </row>
    <row r="28" spans="1:7" ht="12.75">
      <c r="A28" s="85" t="s">
        <v>422</v>
      </c>
      <c r="B28" s="18">
        <v>60</v>
      </c>
      <c r="C28" s="18"/>
      <c r="D28" s="19">
        <f>SUM(D25-D26)</f>
        <v>1761652112</v>
      </c>
      <c r="E28" s="19">
        <f>SUM(E25-E26)</f>
        <v>1808419615.5</v>
      </c>
      <c r="F28" s="19">
        <f>SUM(F25-F26)</f>
        <v>1761652112</v>
      </c>
      <c r="G28" s="16">
        <f t="shared" si="1"/>
        <v>1808419615.5</v>
      </c>
    </row>
    <row r="29" spans="1:7" s="68" customFormat="1" ht="12.75">
      <c r="A29" s="173" t="s">
        <v>423</v>
      </c>
      <c r="B29" s="174">
        <v>70</v>
      </c>
      <c r="C29" s="175" t="s">
        <v>24</v>
      </c>
      <c r="D29" s="176">
        <v>154</v>
      </c>
      <c r="E29" s="176">
        <v>158</v>
      </c>
      <c r="F29" s="176">
        <f>SUM(D29:D29)</f>
        <v>154</v>
      </c>
      <c r="G29" s="176">
        <f t="shared" si="1"/>
        <v>158</v>
      </c>
    </row>
    <row r="30" spans="1:7" ht="12.75">
      <c r="A30" s="161"/>
      <c r="B30" s="162"/>
      <c r="C30" s="163"/>
      <c r="D30" s="164"/>
      <c r="E30" s="164"/>
      <c r="F30" s="164"/>
      <c r="G30" s="164"/>
    </row>
    <row r="31" spans="1:7" ht="12" customHeight="1">
      <c r="A31" s="20"/>
      <c r="B31" s="20"/>
      <c r="C31" s="20"/>
      <c r="D31" s="21"/>
      <c r="E31" s="21"/>
      <c r="F31" s="192" t="s">
        <v>396</v>
      </c>
      <c r="G31" s="193"/>
    </row>
    <row r="32" spans="1:7" s="160" customFormat="1" ht="30" customHeight="1">
      <c r="A32" s="165" t="s">
        <v>258</v>
      </c>
      <c r="B32" s="59"/>
      <c r="C32" s="59"/>
      <c r="D32" s="3"/>
      <c r="E32" s="2"/>
      <c r="F32" s="69" t="s">
        <v>259</v>
      </c>
      <c r="G32" s="69"/>
    </row>
    <row r="33" s="160" customFormat="1" ht="12.75">
      <c r="D33" s="166"/>
    </row>
    <row r="34" spans="4:6" s="160" customFormat="1" ht="12.75">
      <c r="D34" s="167"/>
      <c r="E34" s="166"/>
      <c r="F34" s="166"/>
    </row>
    <row r="35" s="160" customFormat="1" ht="12.75">
      <c r="E35" s="166"/>
    </row>
    <row r="36" spans="1:4" s="160" customFormat="1" ht="15.75">
      <c r="A36" s="165"/>
      <c r="D36" s="166"/>
    </row>
    <row r="38" ht="15.75">
      <c r="A38" s="70" t="s">
        <v>398</v>
      </c>
    </row>
    <row r="39" ht="12.75">
      <c r="D39" s="1"/>
    </row>
  </sheetData>
  <sheetProtection/>
  <mergeCells count="12">
    <mergeCell ref="B7:B8"/>
    <mergeCell ref="C7:C8"/>
    <mergeCell ref="B2:E2"/>
    <mergeCell ref="F31:G31"/>
    <mergeCell ref="E7:E8"/>
    <mergeCell ref="F7:F8"/>
    <mergeCell ref="G7:G8"/>
    <mergeCell ref="D7:D8"/>
    <mergeCell ref="A3:G3"/>
    <mergeCell ref="A4:G4"/>
    <mergeCell ref="A6:F6"/>
    <mergeCell ref="A7:A8"/>
  </mergeCells>
  <printOptions/>
  <pageMargins left="0.5511811023622047" right="0.4330708661417323" top="0.55" bottom="0.7086614173228347" header="0.36" footer="0.5118110236220472"/>
  <pageSetup firstPageNumber="4" useFirstPageNumber="1" horizontalDpi="600" verticalDpi="600" orientation="landscape" r:id="rId1"/>
  <headerFooter alignWithMargins="0">
    <oddFooter>&amp;CPage &amp;P</oddFooter>
  </headerFooter>
</worksheet>
</file>

<file path=xl/worksheets/sheet3.xml><?xml version="1.0" encoding="utf-8"?>
<worksheet xmlns="http://schemas.openxmlformats.org/spreadsheetml/2006/main" xmlns:r="http://schemas.openxmlformats.org/officeDocument/2006/relationships">
  <dimension ref="A1:M276"/>
  <sheetViews>
    <sheetView view="pageBreakPreview" zoomScaleSheetLayoutView="100" zoomScalePageLayoutView="0" workbookViewId="0" topLeftCell="A34">
      <selection activeCell="H118" sqref="H118"/>
    </sheetView>
  </sheetViews>
  <sheetFormatPr defaultColWidth="9.140625" defaultRowHeight="12.75"/>
  <cols>
    <col min="1" max="1" width="5.7109375" style="0" customWidth="1"/>
    <col min="2" max="2" width="6.28125" style="0" customWidth="1"/>
    <col min="3" max="3" width="7.421875" style="0" customWidth="1"/>
    <col min="4" max="4" width="3.7109375" style="0" customWidth="1"/>
    <col min="5" max="5" width="15.140625" style="0" customWidth="1"/>
    <col min="6" max="6" width="14.00390625" style="0" customWidth="1"/>
    <col min="7" max="8" width="12.8515625" style="0" customWidth="1"/>
    <col min="9" max="9" width="14.28125" style="0" customWidth="1"/>
    <col min="11" max="11" width="14.8515625" style="0" hidden="1" customWidth="1"/>
    <col min="12" max="12" width="0" style="0" hidden="1" customWidth="1"/>
    <col min="13" max="13" width="14.8515625" style="0" hidden="1" customWidth="1"/>
    <col min="14" max="14" width="0" style="0" hidden="1" customWidth="1"/>
  </cols>
  <sheetData>
    <row r="1" spans="1:9" ht="28.5" customHeight="1">
      <c r="A1" s="198" t="s">
        <v>292</v>
      </c>
      <c r="B1" s="199"/>
      <c r="C1" s="199"/>
      <c r="D1" s="199"/>
      <c r="E1" s="199"/>
      <c r="F1" s="199"/>
      <c r="G1" s="199"/>
      <c r="H1" s="199"/>
      <c r="I1" s="199"/>
    </row>
    <row r="2" spans="1:9" ht="15.75">
      <c r="A2" s="200" t="s">
        <v>123</v>
      </c>
      <c r="B2" s="203"/>
      <c r="C2" s="203"/>
      <c r="D2" s="203"/>
      <c r="E2" s="203"/>
      <c r="F2" s="203"/>
      <c r="G2" s="203"/>
      <c r="H2" s="203"/>
      <c r="I2" s="203"/>
    </row>
    <row r="3" spans="1:9" ht="13.5">
      <c r="A3" s="40"/>
      <c r="B3" s="41"/>
      <c r="C3" s="41"/>
      <c r="D3" s="41"/>
      <c r="E3" s="41"/>
      <c r="F3" s="41"/>
      <c r="G3" s="41"/>
      <c r="H3" s="41"/>
      <c r="I3" s="41"/>
    </row>
    <row r="4" spans="1:9" ht="17.25">
      <c r="A4" s="296" t="s">
        <v>293</v>
      </c>
      <c r="B4" s="297"/>
      <c r="C4" s="297"/>
      <c r="D4" s="297"/>
      <c r="E4" s="297"/>
      <c r="F4" s="297"/>
      <c r="G4" s="297"/>
      <c r="H4" s="297"/>
      <c r="I4" s="42"/>
    </row>
    <row r="5" spans="1:9" ht="15.75">
      <c r="A5" s="298" t="s">
        <v>294</v>
      </c>
      <c r="B5" s="299"/>
      <c r="C5" s="299"/>
      <c r="D5" s="299"/>
      <c r="E5" s="299"/>
      <c r="F5" s="299"/>
      <c r="G5" s="299"/>
      <c r="H5" s="299"/>
      <c r="I5" s="43"/>
    </row>
    <row r="6" spans="1:9" ht="61.5" customHeight="1">
      <c r="A6" s="300" t="s">
        <v>517</v>
      </c>
      <c r="B6" s="300"/>
      <c r="C6" s="300"/>
      <c r="D6" s="300"/>
      <c r="E6" s="300"/>
      <c r="F6" s="300"/>
      <c r="G6" s="300"/>
      <c r="H6" s="300"/>
      <c r="I6" s="300"/>
    </row>
    <row r="7" spans="1:9" ht="40.5" customHeight="1">
      <c r="A7" s="284" t="s">
        <v>295</v>
      </c>
      <c r="B7" s="286"/>
      <c r="C7" s="286"/>
      <c r="D7" s="286"/>
      <c r="E7" s="286"/>
      <c r="F7" s="286"/>
      <c r="G7" s="286"/>
      <c r="H7" s="286"/>
      <c r="I7" s="286"/>
    </row>
    <row r="8" spans="1:9" ht="35.25" customHeight="1">
      <c r="A8" s="284" t="s">
        <v>518</v>
      </c>
      <c r="B8" s="286"/>
      <c r="C8" s="286"/>
      <c r="D8" s="286"/>
      <c r="E8" s="286"/>
      <c r="F8" s="286"/>
      <c r="G8" s="286"/>
      <c r="H8" s="286"/>
      <c r="I8" s="286"/>
    </row>
    <row r="9" spans="1:9" ht="15">
      <c r="A9" s="284" t="s">
        <v>248</v>
      </c>
      <c r="B9" s="286"/>
      <c r="C9" s="286"/>
      <c r="D9" s="286"/>
      <c r="E9" s="286"/>
      <c r="F9" s="286"/>
      <c r="G9" s="286"/>
      <c r="H9" s="286"/>
      <c r="I9" s="286"/>
    </row>
    <row r="10" spans="1:9" ht="15">
      <c r="A10" s="284" t="s">
        <v>249</v>
      </c>
      <c r="B10" s="286"/>
      <c r="C10" s="286"/>
      <c r="D10" s="286"/>
      <c r="E10" s="286"/>
      <c r="F10" s="286"/>
      <c r="G10" s="286"/>
      <c r="H10" s="286"/>
      <c r="I10" s="286"/>
    </row>
    <row r="11" spans="1:9" ht="19.5" customHeight="1">
      <c r="A11" s="284" t="s">
        <v>96</v>
      </c>
      <c r="B11" s="286"/>
      <c r="C11" s="286"/>
      <c r="D11" s="286"/>
      <c r="E11" s="286"/>
      <c r="F11" s="286"/>
      <c r="G11" s="286"/>
      <c r="H11" s="286"/>
      <c r="I11" s="286"/>
    </row>
    <row r="12" spans="1:9" ht="18.75" customHeight="1">
      <c r="A12" s="284" t="s">
        <v>250</v>
      </c>
      <c r="B12" s="286"/>
      <c r="C12" s="286"/>
      <c r="D12" s="286"/>
      <c r="E12" s="286"/>
      <c r="F12" s="286"/>
      <c r="G12" s="286"/>
      <c r="H12" s="286"/>
      <c r="I12" s="286"/>
    </row>
    <row r="13" spans="1:9" ht="15" customHeight="1">
      <c r="A13" s="289" t="s">
        <v>26</v>
      </c>
      <c r="B13" s="290"/>
      <c r="C13" s="290"/>
      <c r="D13" s="290"/>
      <c r="E13" s="290"/>
      <c r="F13" s="290"/>
      <c r="G13" s="290"/>
      <c r="H13" s="290"/>
      <c r="I13" s="290"/>
    </row>
    <row r="14" spans="1:9" ht="15">
      <c r="A14" s="289" t="s">
        <v>251</v>
      </c>
      <c r="B14" s="290"/>
      <c r="C14" s="290"/>
      <c r="D14" s="290"/>
      <c r="E14" s="290"/>
      <c r="F14" s="290"/>
      <c r="G14" s="290"/>
      <c r="H14" s="290"/>
      <c r="I14" s="290"/>
    </row>
    <row r="15" spans="1:9" ht="15">
      <c r="A15" s="289" t="s">
        <v>252</v>
      </c>
      <c r="B15" s="290"/>
      <c r="C15" s="290"/>
      <c r="D15" s="290"/>
      <c r="E15" s="290"/>
      <c r="F15" s="290"/>
      <c r="G15" s="290"/>
      <c r="H15" s="290"/>
      <c r="I15" s="290"/>
    </row>
    <row r="16" spans="1:9" ht="36" customHeight="1">
      <c r="A16" s="294" t="s">
        <v>97</v>
      </c>
      <c r="B16" s="295"/>
      <c r="C16" s="295"/>
      <c r="D16" s="295"/>
      <c r="E16" s="295"/>
      <c r="F16" s="295"/>
      <c r="G16" s="295"/>
      <c r="H16" s="295"/>
      <c r="I16" s="295"/>
    </row>
    <row r="17" spans="1:9" ht="38.25" customHeight="1">
      <c r="A17" s="284" t="s">
        <v>98</v>
      </c>
      <c r="B17" s="286"/>
      <c r="C17" s="286"/>
      <c r="D17" s="286"/>
      <c r="E17" s="286"/>
      <c r="F17" s="286"/>
      <c r="G17" s="286"/>
      <c r="H17" s="286"/>
      <c r="I17" s="286"/>
    </row>
    <row r="18" spans="1:9" ht="15">
      <c r="A18" s="284" t="s">
        <v>99</v>
      </c>
      <c r="B18" s="286"/>
      <c r="C18" s="286"/>
      <c r="D18" s="286"/>
      <c r="E18" s="286"/>
      <c r="F18" s="286"/>
      <c r="G18" s="286"/>
      <c r="H18" s="286"/>
      <c r="I18" s="286"/>
    </row>
    <row r="19" spans="1:9" ht="34.5" customHeight="1">
      <c r="A19" s="284" t="s">
        <v>519</v>
      </c>
      <c r="B19" s="286"/>
      <c r="C19" s="286"/>
      <c r="D19" s="286"/>
      <c r="E19" s="286"/>
      <c r="F19" s="286"/>
      <c r="G19" s="286"/>
      <c r="H19" s="286"/>
      <c r="I19" s="286"/>
    </row>
    <row r="20" spans="1:9" ht="15">
      <c r="A20" s="284" t="s">
        <v>100</v>
      </c>
      <c r="B20" s="286"/>
      <c r="C20" s="286"/>
      <c r="D20" s="286"/>
      <c r="E20" s="286"/>
      <c r="F20" s="286"/>
      <c r="G20" s="286"/>
      <c r="H20" s="286"/>
      <c r="I20" s="286"/>
    </row>
    <row r="21" spans="1:9" ht="15.75">
      <c r="A21" s="287" t="s">
        <v>253</v>
      </c>
      <c r="B21" s="288"/>
      <c r="C21" s="288"/>
      <c r="D21" s="288"/>
      <c r="E21" s="288"/>
      <c r="F21" s="288"/>
      <c r="G21" s="288"/>
      <c r="H21" s="288"/>
      <c r="I21" s="288"/>
    </row>
    <row r="22" spans="1:9" ht="35.25" customHeight="1">
      <c r="A22" s="289" t="s">
        <v>254</v>
      </c>
      <c r="B22" s="290"/>
      <c r="C22" s="290"/>
      <c r="D22" s="290"/>
      <c r="E22" s="290"/>
      <c r="F22" s="290"/>
      <c r="G22" s="290"/>
      <c r="H22" s="290"/>
      <c r="I22" s="290"/>
    </row>
    <row r="23" spans="1:9" ht="16.5" customHeight="1">
      <c r="A23" s="289" t="s">
        <v>255</v>
      </c>
      <c r="B23" s="290"/>
      <c r="C23" s="290"/>
      <c r="D23" s="290"/>
      <c r="E23" s="290"/>
      <c r="F23" s="290"/>
      <c r="G23" s="290"/>
      <c r="H23" s="290"/>
      <c r="I23" s="290"/>
    </row>
    <row r="24" spans="1:9" ht="15">
      <c r="A24" s="284" t="s">
        <v>101</v>
      </c>
      <c r="B24" s="286"/>
      <c r="C24" s="286"/>
      <c r="D24" s="286"/>
      <c r="E24" s="286"/>
      <c r="F24" s="286"/>
      <c r="G24" s="286"/>
      <c r="H24" s="286"/>
      <c r="I24" s="286"/>
    </row>
    <row r="25" spans="1:9" ht="21" customHeight="1">
      <c r="A25" s="287" t="s">
        <v>256</v>
      </c>
      <c r="B25" s="288"/>
      <c r="C25" s="288"/>
      <c r="D25" s="288"/>
      <c r="E25" s="288"/>
      <c r="F25" s="288"/>
      <c r="G25" s="288"/>
      <c r="H25" s="288"/>
      <c r="I25" s="288"/>
    </row>
    <row r="26" spans="1:9" ht="15">
      <c r="A26" s="289" t="s">
        <v>257</v>
      </c>
      <c r="B26" s="290"/>
      <c r="C26" s="290"/>
      <c r="D26" s="290"/>
      <c r="E26" s="290"/>
      <c r="F26" s="290"/>
      <c r="G26" s="290"/>
      <c r="H26" s="290"/>
      <c r="I26" s="290"/>
    </row>
    <row r="27" spans="1:9" ht="37.5" customHeight="1">
      <c r="A27" s="284" t="s">
        <v>102</v>
      </c>
      <c r="B27" s="286"/>
      <c r="C27" s="286"/>
      <c r="D27" s="286"/>
      <c r="E27" s="286"/>
      <c r="F27" s="286"/>
      <c r="G27" s="286"/>
      <c r="H27" s="286"/>
      <c r="I27" s="286"/>
    </row>
    <row r="28" spans="1:9" ht="15.75">
      <c r="A28" s="287" t="s">
        <v>240</v>
      </c>
      <c r="B28" s="288"/>
      <c r="C28" s="288"/>
      <c r="D28" s="288"/>
      <c r="E28" s="288"/>
      <c r="F28" s="288"/>
      <c r="G28" s="288"/>
      <c r="H28" s="288"/>
      <c r="I28" s="288"/>
    </row>
    <row r="29" spans="1:9" ht="19.5" customHeight="1">
      <c r="A29" s="284" t="s">
        <v>241</v>
      </c>
      <c r="B29" s="286"/>
      <c r="C29" s="286"/>
      <c r="D29" s="286"/>
      <c r="E29" s="286"/>
      <c r="F29" s="286"/>
      <c r="G29" s="286"/>
      <c r="H29" s="286"/>
      <c r="I29" s="286"/>
    </row>
    <row r="30" spans="1:9" ht="23.25" customHeight="1">
      <c r="A30" s="287" t="s">
        <v>242</v>
      </c>
      <c r="B30" s="288"/>
      <c r="C30" s="288"/>
      <c r="D30" s="288"/>
      <c r="E30" s="288"/>
      <c r="F30" s="288"/>
      <c r="G30" s="288"/>
      <c r="H30" s="288"/>
      <c r="I30" s="288"/>
    </row>
    <row r="31" spans="1:9" ht="50.25" customHeight="1">
      <c r="A31" s="286" t="s">
        <v>7</v>
      </c>
      <c r="B31" s="286"/>
      <c r="C31" s="286"/>
      <c r="D31" s="286"/>
      <c r="E31" s="286"/>
      <c r="F31" s="286"/>
      <c r="G31" s="286"/>
      <c r="H31" s="286"/>
      <c r="I31" s="286"/>
    </row>
    <row r="32" spans="1:9" ht="15.75">
      <c r="A32" s="287" t="s">
        <v>243</v>
      </c>
      <c r="B32" s="288"/>
      <c r="C32" s="288"/>
      <c r="D32" s="288"/>
      <c r="E32" s="288"/>
      <c r="F32" s="288"/>
      <c r="G32" s="288"/>
      <c r="H32" s="288"/>
      <c r="I32" s="288"/>
    </row>
    <row r="33" spans="1:9" ht="20.25" customHeight="1">
      <c r="A33" s="287" t="s">
        <v>244</v>
      </c>
      <c r="B33" s="288"/>
      <c r="C33" s="288"/>
      <c r="D33" s="288"/>
      <c r="E33" s="288"/>
      <c r="F33" s="288"/>
      <c r="G33" s="288"/>
      <c r="H33" s="288"/>
      <c r="I33" s="288"/>
    </row>
    <row r="34" spans="1:9" ht="70.5" customHeight="1">
      <c r="A34" s="290" t="s">
        <v>0</v>
      </c>
      <c r="B34" s="290"/>
      <c r="C34" s="290"/>
      <c r="D34" s="290"/>
      <c r="E34" s="290"/>
      <c r="F34" s="290"/>
      <c r="G34" s="290"/>
      <c r="H34" s="290"/>
      <c r="I34" s="290"/>
    </row>
    <row r="35" spans="1:9" ht="39" customHeight="1">
      <c r="A35" s="284" t="s">
        <v>103</v>
      </c>
      <c r="B35" s="286"/>
      <c r="C35" s="286"/>
      <c r="D35" s="286"/>
      <c r="E35" s="286"/>
      <c r="F35" s="286"/>
      <c r="G35" s="286"/>
      <c r="H35" s="286"/>
      <c r="I35" s="286"/>
    </row>
    <row r="36" spans="1:9" ht="38.25" customHeight="1">
      <c r="A36" s="284" t="s">
        <v>104</v>
      </c>
      <c r="B36" s="286"/>
      <c r="C36" s="286"/>
      <c r="D36" s="286"/>
      <c r="E36" s="286"/>
      <c r="F36" s="286"/>
      <c r="G36" s="286"/>
      <c r="H36" s="286"/>
      <c r="I36" s="286"/>
    </row>
    <row r="37" spans="1:9" ht="15.75">
      <c r="A37" s="287" t="s">
        <v>245</v>
      </c>
      <c r="B37" s="288"/>
      <c r="C37" s="288"/>
      <c r="D37" s="288"/>
      <c r="E37" s="288"/>
      <c r="F37" s="288"/>
      <c r="G37" s="288"/>
      <c r="H37" s="288"/>
      <c r="I37" s="288"/>
    </row>
    <row r="38" spans="1:9" ht="65.25" customHeight="1">
      <c r="A38" s="295" t="s">
        <v>1</v>
      </c>
      <c r="B38" s="295"/>
      <c r="C38" s="295"/>
      <c r="D38" s="295"/>
      <c r="E38" s="295"/>
      <c r="F38" s="295"/>
      <c r="G38" s="295"/>
      <c r="H38" s="295"/>
      <c r="I38" s="295"/>
    </row>
    <row r="39" spans="1:9" ht="15.75">
      <c r="A39" s="294" t="s">
        <v>246</v>
      </c>
      <c r="B39" s="295"/>
      <c r="C39" s="295"/>
      <c r="D39" s="295"/>
      <c r="E39" s="295"/>
      <c r="F39" s="295"/>
      <c r="G39" s="295"/>
      <c r="H39" s="295"/>
      <c r="I39" s="295"/>
    </row>
    <row r="40" spans="1:9" ht="15.75">
      <c r="A40" s="294" t="s">
        <v>247</v>
      </c>
      <c r="B40" s="295"/>
      <c r="C40" s="295"/>
      <c r="D40" s="295"/>
      <c r="E40" s="295"/>
      <c r="F40" s="295"/>
      <c r="G40" s="295"/>
      <c r="H40" s="295"/>
      <c r="I40" s="295"/>
    </row>
    <row r="41" spans="1:9" ht="34.5" customHeight="1">
      <c r="A41" s="294" t="s">
        <v>231</v>
      </c>
      <c r="B41" s="295"/>
      <c r="C41" s="295"/>
      <c r="D41" s="295"/>
      <c r="E41" s="295"/>
      <c r="F41" s="295"/>
      <c r="G41" s="295"/>
      <c r="H41" s="295"/>
      <c r="I41" s="295"/>
    </row>
    <row r="42" spans="1:9" ht="15.75">
      <c r="A42" s="287" t="s">
        <v>232</v>
      </c>
      <c r="B42" s="288"/>
      <c r="C42" s="288"/>
      <c r="D42" s="288"/>
      <c r="E42" s="288"/>
      <c r="F42" s="288"/>
      <c r="G42" s="288"/>
      <c r="H42" s="288"/>
      <c r="I42" s="288"/>
    </row>
    <row r="43" spans="1:9" ht="31.5" customHeight="1">
      <c r="A43" s="284" t="s">
        <v>105</v>
      </c>
      <c r="B43" s="286"/>
      <c r="C43" s="286"/>
      <c r="D43" s="286"/>
      <c r="E43" s="286"/>
      <c r="F43" s="286"/>
      <c r="G43" s="286"/>
      <c r="H43" s="286"/>
      <c r="I43" s="286"/>
    </row>
    <row r="44" spans="1:9" ht="33" customHeight="1">
      <c r="A44" s="284" t="s">
        <v>106</v>
      </c>
      <c r="B44" s="286"/>
      <c r="C44" s="286"/>
      <c r="D44" s="286"/>
      <c r="E44" s="286"/>
      <c r="F44" s="286"/>
      <c r="G44" s="286"/>
      <c r="H44" s="286"/>
      <c r="I44" s="286"/>
    </row>
    <row r="45" spans="1:9" ht="33.75" customHeight="1">
      <c r="A45" s="284" t="s">
        <v>107</v>
      </c>
      <c r="B45" s="286"/>
      <c r="C45" s="286"/>
      <c r="D45" s="286"/>
      <c r="E45" s="286"/>
      <c r="F45" s="286"/>
      <c r="G45" s="286"/>
      <c r="H45" s="286"/>
      <c r="I45" s="286"/>
    </row>
    <row r="46" spans="1:9" ht="15.75">
      <c r="A46" s="287" t="s">
        <v>233</v>
      </c>
      <c r="B46" s="288"/>
      <c r="C46" s="288"/>
      <c r="D46" s="288"/>
      <c r="E46" s="288"/>
      <c r="F46" s="288"/>
      <c r="G46" s="288"/>
      <c r="H46" s="288"/>
      <c r="I46" s="288"/>
    </row>
    <row r="47" spans="1:9" ht="39" customHeight="1">
      <c r="A47" s="294" t="s">
        <v>2</v>
      </c>
      <c r="B47" s="295"/>
      <c r="C47" s="295"/>
      <c r="D47" s="295"/>
      <c r="E47" s="295"/>
      <c r="F47" s="295"/>
      <c r="G47" s="295"/>
      <c r="H47" s="295"/>
      <c r="I47" s="295"/>
    </row>
    <row r="48" spans="1:9" ht="35.25" customHeight="1">
      <c r="A48" s="289" t="s">
        <v>108</v>
      </c>
      <c r="B48" s="290"/>
      <c r="C48" s="290"/>
      <c r="D48" s="290"/>
      <c r="E48" s="290"/>
      <c r="F48" s="290"/>
      <c r="G48" s="290"/>
      <c r="H48" s="290"/>
      <c r="I48" s="290"/>
    </row>
    <row r="49" spans="1:9" ht="15">
      <c r="A49" s="284" t="s">
        <v>234</v>
      </c>
      <c r="B49" s="286"/>
      <c r="C49" s="286"/>
      <c r="D49" s="286"/>
      <c r="E49" s="286"/>
      <c r="F49" s="286"/>
      <c r="G49" s="44"/>
      <c r="H49" s="292" t="s">
        <v>237</v>
      </c>
      <c r="I49" s="293"/>
    </row>
    <row r="50" spans="1:9" ht="15">
      <c r="A50" s="284" t="s">
        <v>3</v>
      </c>
      <c r="B50" s="286"/>
      <c r="C50" s="286"/>
      <c r="D50" s="286"/>
      <c r="E50" s="286"/>
      <c r="F50" s="286"/>
      <c r="G50" s="44"/>
      <c r="H50" s="292" t="s">
        <v>238</v>
      </c>
      <c r="I50" s="293"/>
    </row>
    <row r="51" spans="1:9" ht="15">
      <c r="A51" s="284" t="s">
        <v>235</v>
      </c>
      <c r="B51" s="286"/>
      <c r="C51" s="286"/>
      <c r="D51" s="286"/>
      <c r="E51" s="286"/>
      <c r="F51" s="286"/>
      <c r="G51" s="44"/>
      <c r="H51" s="292" t="s">
        <v>238</v>
      </c>
      <c r="I51" s="293"/>
    </row>
    <row r="52" spans="1:9" ht="19.5" customHeight="1">
      <c r="A52" s="284" t="s">
        <v>236</v>
      </c>
      <c r="B52" s="286"/>
      <c r="C52" s="286"/>
      <c r="D52" s="286"/>
      <c r="E52" s="286"/>
      <c r="F52" s="286"/>
      <c r="G52" s="44"/>
      <c r="H52" s="292" t="s">
        <v>239</v>
      </c>
      <c r="I52" s="293"/>
    </row>
    <row r="53" spans="1:9" ht="8.25" customHeight="1">
      <c r="A53" s="149"/>
      <c r="B53" s="150"/>
      <c r="C53" s="150"/>
      <c r="D53" s="150"/>
      <c r="E53" s="150"/>
      <c r="F53" s="150"/>
      <c r="G53" s="44"/>
      <c r="H53" s="147"/>
      <c r="I53" s="44"/>
    </row>
    <row r="54" spans="1:9" ht="19.5" customHeight="1">
      <c r="A54" s="287" t="s">
        <v>27</v>
      </c>
      <c r="B54" s="288"/>
      <c r="C54" s="288"/>
      <c r="D54" s="288"/>
      <c r="E54" s="288"/>
      <c r="F54" s="288"/>
      <c r="G54" s="288"/>
      <c r="H54" s="288"/>
      <c r="I54" s="288"/>
    </row>
    <row r="55" spans="1:9" ht="86.25" customHeight="1">
      <c r="A55" s="290" t="s">
        <v>4</v>
      </c>
      <c r="B55" s="290"/>
      <c r="C55" s="290"/>
      <c r="D55" s="290"/>
      <c r="E55" s="290"/>
      <c r="F55" s="290"/>
      <c r="G55" s="290"/>
      <c r="H55" s="290"/>
      <c r="I55" s="290"/>
    </row>
    <row r="56" spans="1:9" ht="15.75">
      <c r="A56" s="287" t="s">
        <v>109</v>
      </c>
      <c r="B56" s="288"/>
      <c r="C56" s="288"/>
      <c r="D56" s="288"/>
      <c r="E56" s="288"/>
      <c r="F56" s="288"/>
      <c r="G56" s="288"/>
      <c r="H56" s="288"/>
      <c r="I56" s="288"/>
    </row>
    <row r="57" spans="1:9" ht="34.5" customHeight="1">
      <c r="A57" s="284" t="s">
        <v>110</v>
      </c>
      <c r="B57" s="284"/>
      <c r="C57" s="284"/>
      <c r="D57" s="284"/>
      <c r="E57" s="284"/>
      <c r="F57" s="284"/>
      <c r="G57" s="284"/>
      <c r="H57" s="284"/>
      <c r="I57" s="284"/>
    </row>
    <row r="58" spans="1:9" ht="21.75" customHeight="1">
      <c r="A58" s="284" t="s">
        <v>521</v>
      </c>
      <c r="B58" s="286"/>
      <c r="C58" s="286"/>
      <c r="D58" s="286"/>
      <c r="E58" s="286"/>
      <c r="F58" s="286"/>
      <c r="G58" s="286"/>
      <c r="H58" s="286"/>
      <c r="I58" s="286"/>
    </row>
    <row r="59" spans="1:9" ht="15">
      <c r="A59" s="284" t="s">
        <v>111</v>
      </c>
      <c r="B59" s="286"/>
      <c r="C59" s="286"/>
      <c r="D59" s="286"/>
      <c r="E59" s="286"/>
      <c r="F59" s="286"/>
      <c r="G59" s="286"/>
      <c r="H59" s="286"/>
      <c r="I59" s="286"/>
    </row>
    <row r="60" spans="1:9" ht="46.5" customHeight="1">
      <c r="A60" s="287" t="s">
        <v>230</v>
      </c>
      <c r="B60" s="288"/>
      <c r="C60" s="288"/>
      <c r="D60" s="288"/>
      <c r="E60" s="288"/>
      <c r="F60" s="288"/>
      <c r="G60" s="288"/>
      <c r="H60" s="288"/>
      <c r="I60" s="288"/>
    </row>
    <row r="61" spans="1:9" ht="15.75">
      <c r="A61" s="287" t="s">
        <v>28</v>
      </c>
      <c r="B61" s="288"/>
      <c r="C61" s="288"/>
      <c r="D61" s="288"/>
      <c r="E61" s="288"/>
      <c r="F61" s="288"/>
      <c r="G61" s="288"/>
      <c r="H61" s="288"/>
      <c r="I61" s="288"/>
    </row>
    <row r="62" spans="1:9" ht="60" customHeight="1">
      <c r="A62" s="215" t="s">
        <v>61</v>
      </c>
      <c r="B62" s="215"/>
      <c r="C62" s="215"/>
      <c r="D62" s="215"/>
      <c r="E62" s="215"/>
      <c r="F62" s="215"/>
      <c r="G62" s="215"/>
      <c r="H62" s="215"/>
      <c r="I62" s="215"/>
    </row>
    <row r="63" spans="1:9" ht="59.25" customHeight="1">
      <c r="A63" s="215" t="s">
        <v>62</v>
      </c>
      <c r="B63" s="215"/>
      <c r="C63" s="215"/>
      <c r="D63" s="215"/>
      <c r="E63" s="215"/>
      <c r="F63" s="215"/>
      <c r="G63" s="215"/>
      <c r="H63" s="215"/>
      <c r="I63" s="215"/>
    </row>
    <row r="64" spans="1:9" ht="14.25">
      <c r="A64" s="216" t="s">
        <v>29</v>
      </c>
      <c r="B64" s="216"/>
      <c r="C64" s="216"/>
      <c r="D64" s="216"/>
      <c r="E64" s="216"/>
      <c r="F64" s="216"/>
      <c r="G64" s="216"/>
      <c r="H64" s="216"/>
      <c r="I64" s="216"/>
    </row>
    <row r="65" spans="1:9" ht="40.5" customHeight="1">
      <c r="A65" s="215" t="s">
        <v>63</v>
      </c>
      <c r="B65" s="215"/>
      <c r="C65" s="215"/>
      <c r="D65" s="215"/>
      <c r="E65" s="215"/>
      <c r="F65" s="215"/>
      <c r="G65" s="215"/>
      <c r="H65" s="215"/>
      <c r="I65" s="215"/>
    </row>
    <row r="66" spans="1:9" ht="52.5" customHeight="1">
      <c r="A66" s="215" t="s">
        <v>64</v>
      </c>
      <c r="B66" s="215"/>
      <c r="C66" s="215"/>
      <c r="D66" s="215"/>
      <c r="E66" s="215"/>
      <c r="F66" s="215"/>
      <c r="G66" s="215"/>
      <c r="H66" s="215"/>
      <c r="I66" s="215"/>
    </row>
    <row r="67" spans="1:9" ht="14.25">
      <c r="A67" s="216" t="s">
        <v>30</v>
      </c>
      <c r="B67" s="216"/>
      <c r="C67" s="216"/>
      <c r="D67" s="216"/>
      <c r="E67" s="216"/>
      <c r="F67" s="216"/>
      <c r="G67" s="216"/>
      <c r="H67" s="216"/>
      <c r="I67" s="216"/>
    </row>
    <row r="68" spans="1:9" ht="15">
      <c r="A68" s="98" t="s">
        <v>65</v>
      </c>
      <c r="B68" s="99"/>
      <c r="C68" s="99"/>
      <c r="D68" s="99"/>
      <c r="E68" s="99"/>
      <c r="F68" s="99"/>
      <c r="G68" s="99"/>
      <c r="H68" s="99"/>
      <c r="I68" s="99"/>
    </row>
    <row r="69" spans="1:9" ht="32.25" customHeight="1">
      <c r="A69" s="215" t="s">
        <v>112</v>
      </c>
      <c r="B69" s="215"/>
      <c r="C69" s="215"/>
      <c r="D69" s="215"/>
      <c r="E69" s="215"/>
      <c r="F69" s="215"/>
      <c r="G69" s="215"/>
      <c r="H69" s="215"/>
      <c r="I69" s="215"/>
    </row>
    <row r="70" spans="1:9" ht="16.5" customHeight="1">
      <c r="A70" s="215" t="s">
        <v>522</v>
      </c>
      <c r="B70" s="215"/>
      <c r="C70" s="215"/>
      <c r="D70" s="215"/>
      <c r="E70" s="215"/>
      <c r="F70" s="215"/>
      <c r="G70" s="215"/>
      <c r="H70" s="215"/>
      <c r="I70" s="215"/>
    </row>
    <row r="71" spans="1:9" ht="15">
      <c r="A71" s="291" t="s">
        <v>31</v>
      </c>
      <c r="B71" s="291"/>
      <c r="C71" s="291"/>
      <c r="D71" s="291"/>
      <c r="E71" s="291"/>
      <c r="F71" s="291"/>
      <c r="G71" s="291"/>
      <c r="H71" s="291"/>
      <c r="I71" s="291"/>
    </row>
    <row r="72" spans="1:9" ht="15">
      <c r="A72" s="215" t="s">
        <v>66</v>
      </c>
      <c r="B72" s="215"/>
      <c r="C72" s="215"/>
      <c r="D72" s="215"/>
      <c r="E72" s="215"/>
      <c r="F72" s="215"/>
      <c r="G72" s="215"/>
      <c r="H72" s="215"/>
      <c r="I72" s="215"/>
    </row>
    <row r="73" spans="1:9" ht="36" customHeight="1">
      <c r="A73" s="215" t="s">
        <v>67</v>
      </c>
      <c r="B73" s="215"/>
      <c r="C73" s="215"/>
      <c r="D73" s="215"/>
      <c r="E73" s="215"/>
      <c r="F73" s="215"/>
      <c r="G73" s="215"/>
      <c r="H73" s="215"/>
      <c r="I73" s="215"/>
    </row>
    <row r="74" spans="1:9" ht="38.25" customHeight="1">
      <c r="A74" s="215" t="s">
        <v>68</v>
      </c>
      <c r="B74" s="215"/>
      <c r="C74" s="215"/>
      <c r="D74" s="215"/>
      <c r="E74" s="215"/>
      <c r="F74" s="215"/>
      <c r="G74" s="215"/>
      <c r="H74" s="215"/>
      <c r="I74" s="215"/>
    </row>
    <row r="75" spans="1:9" ht="27" customHeight="1">
      <c r="A75" s="151"/>
      <c r="B75" s="151"/>
      <c r="C75" s="151"/>
      <c r="D75" s="151"/>
      <c r="E75" s="151"/>
      <c r="F75" s="151"/>
      <c r="G75" s="151"/>
      <c r="H75" s="151"/>
      <c r="I75" s="151"/>
    </row>
    <row r="76" spans="1:9" ht="21.75" customHeight="1">
      <c r="A76" s="287" t="s">
        <v>32</v>
      </c>
      <c r="B76" s="288"/>
      <c r="C76" s="288"/>
      <c r="D76" s="288"/>
      <c r="E76" s="288"/>
      <c r="F76" s="288"/>
      <c r="G76" s="288"/>
      <c r="H76" s="288"/>
      <c r="I76" s="288"/>
    </row>
    <row r="77" spans="1:9" ht="19.5" customHeight="1">
      <c r="A77" s="289" t="s">
        <v>221</v>
      </c>
      <c r="B77" s="290"/>
      <c r="C77" s="290"/>
      <c r="D77" s="290"/>
      <c r="E77" s="290"/>
      <c r="F77" s="290"/>
      <c r="G77" s="290"/>
      <c r="H77" s="290"/>
      <c r="I77" s="290"/>
    </row>
    <row r="78" spans="1:9" ht="33.75" customHeight="1">
      <c r="A78" s="284" t="s">
        <v>222</v>
      </c>
      <c r="B78" s="286"/>
      <c r="C78" s="286"/>
      <c r="D78" s="286"/>
      <c r="E78" s="286"/>
      <c r="F78" s="286"/>
      <c r="G78" s="286"/>
      <c r="H78" s="286"/>
      <c r="I78" s="286"/>
    </row>
    <row r="79" spans="1:9" ht="34.5" customHeight="1">
      <c r="A79" s="284" t="s">
        <v>223</v>
      </c>
      <c r="B79" s="286"/>
      <c r="C79" s="286"/>
      <c r="D79" s="286"/>
      <c r="E79" s="286"/>
      <c r="F79" s="286"/>
      <c r="G79" s="286"/>
      <c r="H79" s="286"/>
      <c r="I79" s="286"/>
    </row>
    <row r="80" spans="1:9" ht="20.25" customHeight="1">
      <c r="A80" s="284" t="s">
        <v>224</v>
      </c>
      <c r="B80" s="286"/>
      <c r="C80" s="286"/>
      <c r="D80" s="286"/>
      <c r="E80" s="286"/>
      <c r="F80" s="286"/>
      <c r="G80" s="286"/>
      <c r="H80" s="286"/>
      <c r="I80" s="286"/>
    </row>
    <row r="81" spans="1:9" ht="20.25" customHeight="1">
      <c r="A81" s="284" t="s">
        <v>225</v>
      </c>
      <c r="B81" s="286"/>
      <c r="C81" s="286"/>
      <c r="D81" s="286"/>
      <c r="E81" s="286"/>
      <c r="F81" s="286"/>
      <c r="G81" s="286"/>
      <c r="H81" s="286"/>
      <c r="I81" s="286"/>
    </row>
    <row r="82" spans="1:9" ht="20.25" customHeight="1">
      <c r="A82" s="284" t="s">
        <v>226</v>
      </c>
      <c r="B82" s="286"/>
      <c r="C82" s="286"/>
      <c r="D82" s="286"/>
      <c r="E82" s="286"/>
      <c r="F82" s="286"/>
      <c r="G82" s="286"/>
      <c r="H82" s="286"/>
      <c r="I82" s="286"/>
    </row>
    <row r="83" spans="1:9" ht="90" customHeight="1">
      <c r="A83" s="290" t="s">
        <v>5</v>
      </c>
      <c r="B83" s="290"/>
      <c r="C83" s="290"/>
      <c r="D83" s="290"/>
      <c r="E83" s="290"/>
      <c r="F83" s="290"/>
      <c r="G83" s="290"/>
      <c r="H83" s="290"/>
      <c r="I83" s="290"/>
    </row>
    <row r="84" spans="1:9" ht="21" customHeight="1">
      <c r="A84" s="284" t="s">
        <v>224</v>
      </c>
      <c r="B84" s="286"/>
      <c r="C84" s="286"/>
      <c r="D84" s="286"/>
      <c r="E84" s="286"/>
      <c r="F84" s="286"/>
      <c r="G84" s="286"/>
      <c r="H84" s="286"/>
      <c r="I84" s="286"/>
    </row>
    <row r="85" spans="1:9" ht="22.5" customHeight="1">
      <c r="A85" s="284" t="s">
        <v>227</v>
      </c>
      <c r="B85" s="286"/>
      <c r="C85" s="286"/>
      <c r="D85" s="286"/>
      <c r="E85" s="286"/>
      <c r="F85" s="286"/>
      <c r="G85" s="286"/>
      <c r="H85" s="286"/>
      <c r="I85" s="286"/>
    </row>
    <row r="86" spans="1:9" ht="29.25" customHeight="1">
      <c r="A86" s="284" t="s">
        <v>228</v>
      </c>
      <c r="B86" s="286"/>
      <c r="C86" s="286"/>
      <c r="D86" s="286"/>
      <c r="E86" s="286"/>
      <c r="F86" s="286"/>
      <c r="G86" s="286"/>
      <c r="H86" s="286"/>
      <c r="I86" s="286"/>
    </row>
    <row r="87" spans="1:9" ht="38.25" customHeight="1">
      <c r="A87" s="284" t="s">
        <v>229</v>
      </c>
      <c r="B87" s="286"/>
      <c r="C87" s="286"/>
      <c r="D87" s="286"/>
      <c r="E87" s="286"/>
      <c r="F87" s="286"/>
      <c r="G87" s="286"/>
      <c r="H87" s="286"/>
      <c r="I87" s="286"/>
    </row>
    <row r="88" spans="1:9" ht="39" customHeight="1">
      <c r="A88" s="289" t="s">
        <v>194</v>
      </c>
      <c r="B88" s="290"/>
      <c r="C88" s="290"/>
      <c r="D88" s="290"/>
      <c r="E88" s="290"/>
      <c r="F88" s="290"/>
      <c r="G88" s="290"/>
      <c r="H88" s="290"/>
      <c r="I88" s="290"/>
    </row>
    <row r="89" spans="1:9" ht="21.75" customHeight="1">
      <c r="A89" s="284" t="s">
        <v>195</v>
      </c>
      <c r="B89" s="286"/>
      <c r="C89" s="286"/>
      <c r="D89" s="286"/>
      <c r="E89" s="286"/>
      <c r="F89" s="286"/>
      <c r="G89" s="286"/>
      <c r="H89" s="286"/>
      <c r="I89" s="286"/>
    </row>
    <row r="90" spans="1:9" ht="24" customHeight="1">
      <c r="A90" s="284" t="s">
        <v>224</v>
      </c>
      <c r="B90" s="286"/>
      <c r="C90" s="286"/>
      <c r="D90" s="286"/>
      <c r="E90" s="286"/>
      <c r="F90" s="286"/>
      <c r="G90" s="286"/>
      <c r="H90" s="286"/>
      <c r="I90" s="286"/>
    </row>
    <row r="91" spans="1:9" ht="33" customHeight="1">
      <c r="A91" s="284" t="s">
        <v>196</v>
      </c>
      <c r="B91" s="286"/>
      <c r="C91" s="286"/>
      <c r="D91" s="286"/>
      <c r="E91" s="286"/>
      <c r="F91" s="286"/>
      <c r="G91" s="286"/>
      <c r="H91" s="286"/>
      <c r="I91" s="286"/>
    </row>
    <row r="92" spans="1:9" ht="43.5" customHeight="1">
      <c r="A92" s="287" t="s">
        <v>33</v>
      </c>
      <c r="B92" s="288"/>
      <c r="C92" s="288"/>
      <c r="D92" s="288"/>
      <c r="E92" s="288"/>
      <c r="F92" s="288"/>
      <c r="G92" s="288"/>
      <c r="H92" s="288"/>
      <c r="I92" s="288"/>
    </row>
    <row r="93" spans="1:9" ht="36" customHeight="1">
      <c r="A93" s="284" t="s">
        <v>197</v>
      </c>
      <c r="B93" s="285"/>
      <c r="C93" s="285"/>
      <c r="D93" s="285"/>
      <c r="E93" s="285"/>
      <c r="F93" s="285"/>
      <c r="G93" s="285"/>
      <c r="H93" s="285"/>
      <c r="I93" s="285"/>
    </row>
    <row r="94" spans="1:9" ht="54" customHeight="1">
      <c r="A94" s="284" t="s">
        <v>198</v>
      </c>
      <c r="B94" s="286"/>
      <c r="C94" s="286"/>
      <c r="D94" s="286"/>
      <c r="E94" s="286"/>
      <c r="F94" s="286"/>
      <c r="G94" s="286"/>
      <c r="H94" s="286"/>
      <c r="I94" s="286"/>
    </row>
    <row r="95" spans="1:9" ht="15.75" customHeight="1">
      <c r="A95" s="149"/>
      <c r="B95" s="150"/>
      <c r="C95" s="150"/>
      <c r="D95" s="150"/>
      <c r="E95" s="150"/>
      <c r="F95" s="150"/>
      <c r="G95" s="150"/>
      <c r="H95" s="150"/>
      <c r="I95" s="150"/>
    </row>
    <row r="96" spans="1:9" ht="12" customHeight="1">
      <c r="A96" s="263" t="s">
        <v>199</v>
      </c>
      <c r="B96" s="264"/>
      <c r="C96" s="264"/>
      <c r="D96" s="264"/>
      <c r="E96" s="264"/>
      <c r="F96" s="264"/>
      <c r="G96" s="264"/>
      <c r="H96" s="264"/>
      <c r="I96" s="264"/>
    </row>
    <row r="97" spans="1:9" ht="12" customHeight="1">
      <c r="A97" s="177"/>
      <c r="B97" s="178"/>
      <c r="C97" s="178"/>
      <c r="D97" s="178"/>
      <c r="E97" s="178"/>
      <c r="F97" s="178"/>
      <c r="G97" s="178"/>
      <c r="H97" s="178"/>
      <c r="I97" s="178"/>
    </row>
    <row r="98" spans="1:9" ht="22.5" customHeight="1">
      <c r="A98" s="260" t="s">
        <v>200</v>
      </c>
      <c r="B98" s="261"/>
      <c r="C98" s="261"/>
      <c r="D98" s="261"/>
      <c r="E98" s="261"/>
      <c r="F98" s="261"/>
      <c r="G98" s="262"/>
      <c r="H98" s="108" t="s">
        <v>34</v>
      </c>
      <c r="I98" s="108">
        <v>41275</v>
      </c>
    </row>
    <row r="99" spans="1:9" ht="18" customHeight="1">
      <c r="A99" s="317" t="s">
        <v>201</v>
      </c>
      <c r="B99" s="318"/>
      <c r="C99" s="318"/>
      <c r="D99" s="318"/>
      <c r="E99" s="318"/>
      <c r="F99" s="318"/>
      <c r="G99" s="318"/>
      <c r="H99" s="107">
        <f>SUM(H100+H101+H108)</f>
        <v>31275871921</v>
      </c>
      <c r="I99" s="107">
        <f>SUM(I100+I101+I108)</f>
        <v>42139103190</v>
      </c>
    </row>
    <row r="100" spans="1:9" ht="20.25" customHeight="1">
      <c r="A100" s="206" t="s">
        <v>202</v>
      </c>
      <c r="B100" s="207"/>
      <c r="C100" s="207"/>
      <c r="D100" s="207"/>
      <c r="E100" s="207"/>
      <c r="F100" s="207"/>
      <c r="G100" s="208"/>
      <c r="H100" s="102">
        <v>261655767</v>
      </c>
      <c r="I100" s="102">
        <v>895793563</v>
      </c>
    </row>
    <row r="101" spans="1:11" ht="20.25" customHeight="1">
      <c r="A101" s="206" t="s">
        <v>203</v>
      </c>
      <c r="B101" s="207"/>
      <c r="C101" s="207"/>
      <c r="D101" s="207"/>
      <c r="E101" s="207"/>
      <c r="F101" s="207"/>
      <c r="G101" s="208"/>
      <c r="H101" s="102">
        <f>SUM(H102:H107)</f>
        <v>3370905500</v>
      </c>
      <c r="I101" s="102">
        <f>SUM(I102:I107)</f>
        <v>10153100739</v>
      </c>
      <c r="K101">
        <v>3194177</v>
      </c>
    </row>
    <row r="102" spans="1:11" ht="20.25" customHeight="1">
      <c r="A102" s="206" t="s">
        <v>204</v>
      </c>
      <c r="B102" s="207"/>
      <c r="C102" s="207"/>
      <c r="D102" s="207"/>
      <c r="E102" s="207"/>
      <c r="F102" s="207"/>
      <c r="G102" s="208"/>
      <c r="H102" s="102">
        <v>488627929</v>
      </c>
      <c r="I102" s="102">
        <v>595747973</v>
      </c>
      <c r="K102">
        <v>2890130</v>
      </c>
    </row>
    <row r="103" spans="1:11" ht="20.25" customHeight="1">
      <c r="A103" s="206" t="s">
        <v>205</v>
      </c>
      <c r="B103" s="207"/>
      <c r="C103" s="207"/>
      <c r="D103" s="207"/>
      <c r="E103" s="207"/>
      <c r="F103" s="207"/>
      <c r="G103" s="208"/>
      <c r="H103" s="102">
        <v>11680079</v>
      </c>
      <c r="I103" s="102">
        <v>11680679</v>
      </c>
      <c r="K103">
        <v>5596372</v>
      </c>
    </row>
    <row r="104" spans="1:11" ht="20.25" customHeight="1">
      <c r="A104" s="206" t="s">
        <v>206</v>
      </c>
      <c r="B104" s="207"/>
      <c r="C104" s="207"/>
      <c r="D104" s="207"/>
      <c r="E104" s="207"/>
      <c r="F104" s="207"/>
      <c r="G104" s="208"/>
      <c r="H104" s="102">
        <v>8851857</v>
      </c>
      <c r="I104" s="102">
        <v>8851857</v>
      </c>
      <c r="K104">
        <f>SUM(K101:K103)</f>
        <v>11680679</v>
      </c>
    </row>
    <row r="105" spans="1:9" ht="20.25" customHeight="1">
      <c r="A105" s="206" t="s">
        <v>207</v>
      </c>
      <c r="B105" s="207"/>
      <c r="C105" s="207"/>
      <c r="D105" s="207"/>
      <c r="E105" s="207"/>
      <c r="F105" s="207"/>
      <c r="G105" s="208"/>
      <c r="H105" s="102">
        <v>2811895375</v>
      </c>
      <c r="I105" s="102">
        <v>9534053539</v>
      </c>
    </row>
    <row r="106" spans="1:9" ht="20.25" customHeight="1">
      <c r="A106" s="206" t="s">
        <v>208</v>
      </c>
      <c r="B106" s="207"/>
      <c r="C106" s="207"/>
      <c r="D106" s="207"/>
      <c r="E106" s="207"/>
      <c r="F106" s="207"/>
      <c r="G106" s="208"/>
      <c r="H106" s="102">
        <v>1493425</v>
      </c>
      <c r="I106" s="102">
        <v>1617376</v>
      </c>
    </row>
    <row r="107" spans="1:9" ht="20.25" customHeight="1">
      <c r="A107" s="206" t="s">
        <v>209</v>
      </c>
      <c r="B107" s="207"/>
      <c r="C107" s="207"/>
      <c r="D107" s="207"/>
      <c r="E107" s="207"/>
      <c r="F107" s="207"/>
      <c r="G107" s="208"/>
      <c r="H107" s="102">
        <v>48356835</v>
      </c>
      <c r="I107" s="102">
        <v>1149315</v>
      </c>
    </row>
    <row r="108" spans="1:9" ht="20.25" customHeight="1">
      <c r="A108" s="206" t="s">
        <v>35</v>
      </c>
      <c r="B108" s="207"/>
      <c r="C108" s="207"/>
      <c r="D108" s="207"/>
      <c r="E108" s="207"/>
      <c r="F108" s="207"/>
      <c r="G108" s="208"/>
      <c r="H108" s="102">
        <v>27643310654</v>
      </c>
      <c r="I108" s="102">
        <v>31090208888</v>
      </c>
    </row>
    <row r="109" spans="1:9" ht="20.25" customHeight="1">
      <c r="A109" s="209" t="s">
        <v>36</v>
      </c>
      <c r="B109" s="210"/>
      <c r="C109" s="210"/>
      <c r="D109" s="210"/>
      <c r="E109" s="210"/>
      <c r="F109" s="210"/>
      <c r="G109" s="211"/>
      <c r="H109" s="101">
        <f>SUM(H110+H111+H112)</f>
        <v>22675199015</v>
      </c>
      <c r="I109" s="101">
        <f>SUM(I110+I111+I112)</f>
        <v>33234785967</v>
      </c>
    </row>
    <row r="110" spans="1:9" ht="20.25" customHeight="1">
      <c r="A110" s="206" t="s">
        <v>210</v>
      </c>
      <c r="B110" s="207"/>
      <c r="C110" s="207"/>
      <c r="D110" s="207"/>
      <c r="E110" s="207"/>
      <c r="F110" s="207"/>
      <c r="G110" s="208"/>
      <c r="H110" s="102">
        <v>6778386931</v>
      </c>
      <c r="I110" s="102">
        <v>15885816174</v>
      </c>
    </row>
    <row r="111" spans="1:9" ht="20.25" customHeight="1">
      <c r="A111" s="206" t="s">
        <v>211</v>
      </c>
      <c r="B111" s="207"/>
      <c r="C111" s="207"/>
      <c r="D111" s="207"/>
      <c r="E111" s="207"/>
      <c r="F111" s="207"/>
      <c r="G111" s="208"/>
      <c r="H111" s="102">
        <v>85416000</v>
      </c>
      <c r="I111" s="102">
        <v>442379187</v>
      </c>
    </row>
    <row r="112" spans="1:11" ht="20.25" customHeight="1">
      <c r="A112" s="206" t="s">
        <v>212</v>
      </c>
      <c r="B112" s="207"/>
      <c r="C112" s="207"/>
      <c r="D112" s="207"/>
      <c r="E112" s="207"/>
      <c r="F112" s="207"/>
      <c r="G112" s="208"/>
      <c r="H112" s="102">
        <v>15811396084</v>
      </c>
      <c r="I112" s="102">
        <f>SUM(I113:I116)</f>
        <v>16906590606</v>
      </c>
      <c r="K112">
        <v>16906590606</v>
      </c>
    </row>
    <row r="113" spans="1:9" ht="19.5" customHeight="1">
      <c r="A113" s="206" t="s">
        <v>213</v>
      </c>
      <c r="B113" s="207"/>
      <c r="C113" s="207"/>
      <c r="D113" s="207"/>
      <c r="E113" s="207"/>
      <c r="F113" s="207"/>
      <c r="G113" s="208"/>
      <c r="H113" s="102">
        <v>16319265</v>
      </c>
      <c r="I113" s="102">
        <v>440823272</v>
      </c>
    </row>
    <row r="114" spans="1:9" ht="18.75" customHeight="1">
      <c r="A114" s="213" t="s">
        <v>214</v>
      </c>
      <c r="B114" s="214"/>
      <c r="C114" s="214"/>
      <c r="D114" s="214"/>
      <c r="E114" s="214"/>
      <c r="F114" s="214"/>
      <c r="G114" s="214"/>
      <c r="H114" s="102">
        <v>1159348481</v>
      </c>
      <c r="I114" s="102">
        <v>1159348481</v>
      </c>
    </row>
    <row r="115" spans="1:11" ht="18.75" customHeight="1">
      <c r="A115" s="213" t="s">
        <v>215</v>
      </c>
      <c r="B115" s="214"/>
      <c r="C115" s="214"/>
      <c r="D115" s="214"/>
      <c r="E115" s="214"/>
      <c r="F115" s="214"/>
      <c r="G115" s="214"/>
      <c r="H115" s="102">
        <v>13327305750</v>
      </c>
      <c r="I115" s="102">
        <v>13240608250</v>
      </c>
      <c r="K115" s="1">
        <f>K112-I112</f>
        <v>0</v>
      </c>
    </row>
    <row r="116" spans="1:11" ht="18.75" customHeight="1">
      <c r="A116" s="206" t="s">
        <v>216</v>
      </c>
      <c r="B116" s="207"/>
      <c r="C116" s="207"/>
      <c r="D116" s="207"/>
      <c r="E116" s="207"/>
      <c r="F116" s="207"/>
      <c r="G116" s="208"/>
      <c r="H116" s="102">
        <v>1293128280</v>
      </c>
      <c r="I116" s="102">
        <v>2065810603</v>
      </c>
      <c r="K116">
        <v>15796101776</v>
      </c>
    </row>
    <row r="117" spans="1:11" ht="19.5" customHeight="1">
      <c r="A117" s="209" t="s">
        <v>37</v>
      </c>
      <c r="B117" s="210"/>
      <c r="C117" s="210"/>
      <c r="D117" s="210"/>
      <c r="E117" s="210"/>
      <c r="F117" s="210"/>
      <c r="G117" s="211"/>
      <c r="H117" s="101">
        <f>SUM(H118:H121)</f>
        <v>49002670139</v>
      </c>
      <c r="I117" s="101">
        <f>SUM(I118:I121)</f>
        <v>36763805349</v>
      </c>
      <c r="K117" s="1">
        <f>K116-H112</f>
        <v>-15294308</v>
      </c>
    </row>
    <row r="118" spans="1:9" ht="16.5" customHeight="1">
      <c r="A118" s="206" t="s">
        <v>217</v>
      </c>
      <c r="B118" s="207"/>
      <c r="C118" s="207"/>
      <c r="D118" s="207"/>
      <c r="E118" s="207"/>
      <c r="F118" s="207"/>
      <c r="G118" s="208"/>
      <c r="H118" s="102">
        <v>23008127714</v>
      </c>
      <c r="I118" s="102">
        <v>14690067222</v>
      </c>
    </row>
    <row r="119" spans="1:9" ht="19.5" customHeight="1">
      <c r="A119" s="206" t="s">
        <v>218</v>
      </c>
      <c r="B119" s="315"/>
      <c r="C119" s="315"/>
      <c r="D119" s="315"/>
      <c r="E119" s="315"/>
      <c r="F119" s="315"/>
      <c r="G119" s="316"/>
      <c r="H119" s="102">
        <v>7842859570</v>
      </c>
      <c r="I119" s="102">
        <v>6820460395</v>
      </c>
    </row>
    <row r="120" spans="1:9" ht="18.75" customHeight="1">
      <c r="A120" s="206" t="s">
        <v>219</v>
      </c>
      <c r="B120" s="207"/>
      <c r="C120" s="207"/>
      <c r="D120" s="207"/>
      <c r="E120" s="207"/>
      <c r="F120" s="207"/>
      <c r="G120" s="208"/>
      <c r="H120" s="102">
        <v>10291624740</v>
      </c>
      <c r="I120" s="102">
        <v>9359758549</v>
      </c>
    </row>
    <row r="121" spans="1:9" ht="19.5" customHeight="1">
      <c r="A121" s="206" t="s">
        <v>220</v>
      </c>
      <c r="B121" s="207"/>
      <c r="C121" s="207"/>
      <c r="D121" s="207"/>
      <c r="E121" s="207"/>
      <c r="F121" s="207"/>
      <c r="G121" s="208"/>
      <c r="H121" s="102">
        <v>7860058115</v>
      </c>
      <c r="I121" s="102">
        <v>5893519183</v>
      </c>
    </row>
    <row r="122" spans="1:9" ht="18" customHeight="1">
      <c r="A122" s="265" t="s">
        <v>38</v>
      </c>
      <c r="B122" s="266"/>
      <c r="C122" s="266"/>
      <c r="D122" s="266"/>
      <c r="E122" s="266"/>
      <c r="F122" s="266"/>
      <c r="G122" s="266"/>
      <c r="H122" s="103">
        <f>SUM(H123:H124)</f>
        <v>156519227</v>
      </c>
      <c r="I122" s="103">
        <f>SUM(I123)</f>
        <v>1033384121</v>
      </c>
    </row>
    <row r="123" spans="1:9" ht="19.5" customHeight="1">
      <c r="A123" s="206" t="s">
        <v>124</v>
      </c>
      <c r="B123" s="207"/>
      <c r="C123" s="207"/>
      <c r="D123" s="207"/>
      <c r="E123" s="207"/>
      <c r="F123" s="207"/>
      <c r="G123" s="208"/>
      <c r="H123" s="103"/>
      <c r="I123" s="104">
        <v>1033384121</v>
      </c>
    </row>
    <row r="124" spans="1:9" ht="18" customHeight="1">
      <c r="A124" s="267" t="s">
        <v>39</v>
      </c>
      <c r="B124" s="268"/>
      <c r="C124" s="268"/>
      <c r="D124" s="268"/>
      <c r="E124" s="268"/>
      <c r="F124" s="268"/>
      <c r="G124" s="269"/>
      <c r="H124" s="105">
        <v>156519227</v>
      </c>
      <c r="I124" s="106"/>
    </row>
    <row r="125" spans="1:9" ht="18" customHeight="1">
      <c r="A125" s="95"/>
      <c r="B125" s="95"/>
      <c r="C125" s="95"/>
      <c r="D125" s="95"/>
      <c r="E125" s="95"/>
      <c r="F125" s="95"/>
      <c r="G125" s="95"/>
      <c r="H125" s="179"/>
      <c r="I125" s="180"/>
    </row>
    <row r="126" spans="1:9" ht="18" customHeight="1">
      <c r="A126" s="95"/>
      <c r="B126" s="95"/>
      <c r="C126" s="95"/>
      <c r="D126" s="95"/>
      <c r="E126" s="95"/>
      <c r="F126" s="95"/>
      <c r="G126" s="95"/>
      <c r="H126" s="179"/>
      <c r="I126" s="180"/>
    </row>
    <row r="127" spans="1:9" ht="18" customHeight="1">
      <c r="A127" s="95"/>
      <c r="B127" s="95"/>
      <c r="C127" s="95"/>
      <c r="D127" s="95"/>
      <c r="E127" s="95"/>
      <c r="F127" s="95"/>
      <c r="G127" s="95"/>
      <c r="H127" s="179"/>
      <c r="I127" s="180"/>
    </row>
    <row r="128" spans="1:9" ht="18" customHeight="1">
      <c r="A128" s="95"/>
      <c r="B128" s="95"/>
      <c r="C128" s="95"/>
      <c r="D128" s="95"/>
      <c r="E128" s="95"/>
      <c r="F128" s="95"/>
      <c r="G128" s="95"/>
      <c r="H128" s="179"/>
      <c r="I128" s="180"/>
    </row>
    <row r="129" spans="1:9" ht="18" customHeight="1">
      <c r="A129" s="95"/>
      <c r="B129" s="95"/>
      <c r="C129" s="95"/>
      <c r="D129" s="95"/>
      <c r="E129" s="95"/>
      <c r="F129" s="95"/>
      <c r="G129" s="95"/>
      <c r="H129" s="179"/>
      <c r="I129" s="180"/>
    </row>
    <row r="130" spans="1:9" ht="18" customHeight="1">
      <c r="A130" s="95"/>
      <c r="B130" s="95"/>
      <c r="C130" s="95"/>
      <c r="D130" s="95"/>
      <c r="E130" s="95"/>
      <c r="F130" s="95"/>
      <c r="G130" s="95"/>
      <c r="H130" s="179"/>
      <c r="I130" s="180"/>
    </row>
    <row r="131" spans="1:9" ht="28.5" customHeight="1">
      <c r="A131" s="263" t="s">
        <v>40</v>
      </c>
      <c r="B131" s="275"/>
      <c r="C131" s="275"/>
      <c r="D131" s="275"/>
      <c r="E131" s="275"/>
      <c r="F131" s="275"/>
      <c r="G131" s="49"/>
      <c r="H131" s="50"/>
      <c r="I131" s="50"/>
    </row>
    <row r="132" spans="1:9" ht="70.5" customHeight="1">
      <c r="A132" s="260" t="s">
        <v>130</v>
      </c>
      <c r="B132" s="261"/>
      <c r="C132" s="261"/>
      <c r="D132" s="262"/>
      <c r="E132" s="71" t="s">
        <v>125</v>
      </c>
      <c r="F132" s="71" t="s">
        <v>126</v>
      </c>
      <c r="G132" s="71" t="s">
        <v>127</v>
      </c>
      <c r="H132" s="71" t="s">
        <v>128</v>
      </c>
      <c r="I132" s="71" t="s">
        <v>129</v>
      </c>
    </row>
    <row r="133" spans="1:9" ht="21.75" customHeight="1">
      <c r="A133" s="312" t="s">
        <v>131</v>
      </c>
      <c r="B133" s="313"/>
      <c r="C133" s="313"/>
      <c r="D133" s="314"/>
      <c r="E133" s="109"/>
      <c r="F133" s="109"/>
      <c r="G133" s="109"/>
      <c r="H133" s="109"/>
      <c r="I133" s="109">
        <f>SUM(E133:H133)</f>
        <v>0</v>
      </c>
    </row>
    <row r="134" spans="1:9" s="68" customFormat="1" ht="15.75">
      <c r="A134" s="282" t="s">
        <v>132</v>
      </c>
      <c r="B134" s="283"/>
      <c r="C134" s="283"/>
      <c r="D134" s="283"/>
      <c r="E134" s="126">
        <v>59188868819</v>
      </c>
      <c r="F134" s="126">
        <v>411795365405</v>
      </c>
      <c r="G134" s="126">
        <v>8356526363</v>
      </c>
      <c r="H134" s="126">
        <v>620264739</v>
      </c>
      <c r="I134" s="126">
        <f>SUM(E134:H134)</f>
        <v>479961025326</v>
      </c>
    </row>
    <row r="135" spans="1:9" ht="15" customHeight="1">
      <c r="A135" s="206" t="s">
        <v>133</v>
      </c>
      <c r="B135" s="207"/>
      <c r="C135" s="207"/>
      <c r="D135" s="208"/>
      <c r="E135" s="127"/>
      <c r="F135" s="127"/>
      <c r="G135" s="127"/>
      <c r="H135" s="127"/>
      <c r="I135" s="127">
        <f>SUM(E135+F135+G135+H135)</f>
        <v>0</v>
      </c>
    </row>
    <row r="136" spans="1:9" ht="15" customHeight="1">
      <c r="A136" s="206" t="s">
        <v>134</v>
      </c>
      <c r="B136" s="207"/>
      <c r="C136" s="207"/>
      <c r="D136" s="208"/>
      <c r="E136" s="127"/>
      <c r="F136" s="127"/>
      <c r="G136" s="127"/>
      <c r="H136" s="127"/>
      <c r="I136" s="127">
        <f>SUM(E136+F136+G136+H136)</f>
        <v>0</v>
      </c>
    </row>
    <row r="137" spans="1:9" ht="15.75" customHeight="1">
      <c r="A137" s="209" t="s">
        <v>135</v>
      </c>
      <c r="B137" s="210"/>
      <c r="C137" s="210"/>
      <c r="D137" s="211"/>
      <c r="E137" s="126">
        <f>SUM(E134+E135-E136)</f>
        <v>59188868819</v>
      </c>
      <c r="F137" s="126">
        <f>SUM(F134+F135-F136)</f>
        <v>411795365405</v>
      </c>
      <c r="G137" s="126">
        <f>SUM(G134+G135-G136)</f>
        <v>8356526363</v>
      </c>
      <c r="H137" s="126">
        <f>SUM(H134+H135-H136)</f>
        <v>620264739</v>
      </c>
      <c r="I137" s="126">
        <f>SUM(I134+I135-I136)</f>
        <v>479961025326</v>
      </c>
    </row>
    <row r="138" spans="1:9" ht="15" customHeight="1">
      <c r="A138" s="206" t="s">
        <v>136</v>
      </c>
      <c r="B138" s="207"/>
      <c r="C138" s="207"/>
      <c r="D138" s="208"/>
      <c r="E138" s="127"/>
      <c r="F138" s="127"/>
      <c r="G138" s="127"/>
      <c r="H138" s="127"/>
      <c r="I138" s="127"/>
    </row>
    <row r="139" spans="1:13" ht="15" customHeight="1">
      <c r="A139" s="206" t="s">
        <v>132</v>
      </c>
      <c r="B139" s="207"/>
      <c r="C139" s="207"/>
      <c r="D139" s="208"/>
      <c r="E139" s="127">
        <v>25206312669</v>
      </c>
      <c r="F139" s="127">
        <v>268589532206</v>
      </c>
      <c r="G139" s="127">
        <v>6135245796</v>
      </c>
      <c r="H139" s="127">
        <v>552988646</v>
      </c>
      <c r="I139" s="127">
        <f>SUM(E139:H139)</f>
        <v>300484079317</v>
      </c>
      <c r="K139" s="48">
        <v>306567225674</v>
      </c>
      <c r="M139" s="1">
        <f>I139+I154</f>
        <v>302579647660</v>
      </c>
    </row>
    <row r="140" spans="1:9" ht="15">
      <c r="A140" s="213" t="s">
        <v>137</v>
      </c>
      <c r="B140" s="214"/>
      <c r="C140" s="214"/>
      <c r="D140" s="214"/>
      <c r="E140" s="127">
        <v>934713488</v>
      </c>
      <c r="F140" s="127">
        <v>2746241736</v>
      </c>
      <c r="G140" s="127">
        <v>226276359</v>
      </c>
      <c r="H140" s="127">
        <v>4488313</v>
      </c>
      <c r="I140" s="127">
        <f>SUM(E140+F140+G140+H140)</f>
        <v>3911719896</v>
      </c>
    </row>
    <row r="141" spans="1:11" ht="15" customHeight="1">
      <c r="A141" s="206" t="s">
        <v>134</v>
      </c>
      <c r="B141" s="207"/>
      <c r="C141" s="207"/>
      <c r="D141" s="208"/>
      <c r="E141" s="127"/>
      <c r="F141" s="127"/>
      <c r="G141" s="127"/>
      <c r="H141" s="127"/>
      <c r="I141" s="127">
        <f>SUM(E141:H141)</f>
        <v>0</v>
      </c>
      <c r="K141">
        <v>848066994</v>
      </c>
    </row>
    <row r="142" spans="1:13" ht="15.75" customHeight="1">
      <c r="A142" s="209" t="s">
        <v>135</v>
      </c>
      <c r="B142" s="210"/>
      <c r="C142" s="210"/>
      <c r="D142" s="211"/>
      <c r="E142" s="126">
        <f>SUM(E139+E140-E141)</f>
        <v>26141026157</v>
      </c>
      <c r="F142" s="126">
        <f>SUM(F139+F140-F141)</f>
        <v>271335773942</v>
      </c>
      <c r="G142" s="126">
        <f>SUM(G139+G140-G141)</f>
        <v>6361522155</v>
      </c>
      <c r="H142" s="126">
        <f>SUM(H139+H140-H141)</f>
        <v>557476959</v>
      </c>
      <c r="I142" s="126">
        <f>SUM(I139+I140-I141)</f>
        <v>304395799213</v>
      </c>
      <c r="K142">
        <v>86646494</v>
      </c>
      <c r="M142" s="1">
        <f>K139-I139-I140-I157</f>
        <v>0</v>
      </c>
    </row>
    <row r="143" spans="1:11" ht="15" customHeight="1">
      <c r="A143" s="213" t="s">
        <v>520</v>
      </c>
      <c r="B143" s="214"/>
      <c r="C143" s="214"/>
      <c r="D143" s="214"/>
      <c r="E143" s="127"/>
      <c r="F143" s="127"/>
      <c r="G143" s="127"/>
      <c r="H143" s="127"/>
      <c r="I143" s="127"/>
      <c r="K143">
        <f>SUM(K141:K142)</f>
        <v>934713488</v>
      </c>
    </row>
    <row r="144" spans="1:13" ht="15" customHeight="1">
      <c r="A144" s="206" t="s">
        <v>138</v>
      </c>
      <c r="B144" s="207"/>
      <c r="C144" s="207"/>
      <c r="D144" s="208"/>
      <c r="E144" s="127">
        <f>SUM(E134-E139)</f>
        <v>33982556150</v>
      </c>
      <c r="F144" s="127">
        <f>SUM(F134-F139)</f>
        <v>143205833199</v>
      </c>
      <c r="G144" s="127">
        <f>SUM(G134-G139)</f>
        <v>2221280567</v>
      </c>
      <c r="H144" s="127">
        <f>SUM(H134-H139)</f>
        <v>67276093</v>
      </c>
      <c r="I144" s="127">
        <f>SUM(I134-I139)</f>
        <v>179476946009</v>
      </c>
      <c r="M144" s="1">
        <f>I142+I157</f>
        <v>306567225674</v>
      </c>
    </row>
    <row r="145" spans="1:11" s="68" customFormat="1" ht="20.25" customHeight="1">
      <c r="A145" s="306" t="s">
        <v>139</v>
      </c>
      <c r="B145" s="307"/>
      <c r="C145" s="307"/>
      <c r="D145" s="308"/>
      <c r="E145" s="139">
        <f>SUM(E137-E142)</f>
        <v>33047842662</v>
      </c>
      <c r="F145" s="139">
        <f>SUM(F137-F142)</f>
        <v>140459591463</v>
      </c>
      <c r="G145" s="139">
        <f>SUM(G137-G142)</f>
        <v>1995004208</v>
      </c>
      <c r="H145" s="139">
        <f>SUM(H137-H142)</f>
        <v>62787780</v>
      </c>
      <c r="I145" s="139">
        <f>SUM(I137-I142)</f>
        <v>175565226113</v>
      </c>
      <c r="K145" s="182">
        <f>I142+I157</f>
        <v>306567225674</v>
      </c>
    </row>
    <row r="146" spans="1:9" ht="36.75" customHeight="1">
      <c r="A146" s="263" t="s">
        <v>42</v>
      </c>
      <c r="B146" s="275"/>
      <c r="C146" s="275"/>
      <c r="D146" s="275"/>
      <c r="E146" s="275"/>
      <c r="F146" s="275"/>
      <c r="G146" s="275"/>
      <c r="H146" s="275"/>
      <c r="I146" s="51"/>
    </row>
    <row r="147" spans="1:11" ht="50.25" customHeight="1">
      <c r="A147" s="260" t="s">
        <v>140</v>
      </c>
      <c r="B147" s="261"/>
      <c r="C147" s="261"/>
      <c r="D147" s="261"/>
      <c r="E147" s="261"/>
      <c r="F147" s="262"/>
      <c r="G147" s="71" t="s">
        <v>141</v>
      </c>
      <c r="H147" s="71" t="s">
        <v>142</v>
      </c>
      <c r="I147" s="71" t="s">
        <v>129</v>
      </c>
      <c r="K147" s="1">
        <v>302579647660</v>
      </c>
    </row>
    <row r="148" spans="1:11" ht="18.75" customHeight="1">
      <c r="A148" s="309" t="s">
        <v>143</v>
      </c>
      <c r="B148" s="310"/>
      <c r="C148" s="310"/>
      <c r="D148" s="310"/>
      <c r="E148" s="310"/>
      <c r="F148" s="311"/>
      <c r="G148" s="110"/>
      <c r="H148" s="110"/>
      <c r="I148" s="110">
        <f>SUM(D148+F148)</f>
        <v>0</v>
      </c>
      <c r="K148" s="1">
        <f>K147-I154</f>
        <v>300484079317</v>
      </c>
    </row>
    <row r="149" spans="1:11" s="68" customFormat="1" ht="18" customHeight="1">
      <c r="A149" s="209" t="s">
        <v>144</v>
      </c>
      <c r="B149" s="210"/>
      <c r="C149" s="210"/>
      <c r="D149" s="210"/>
      <c r="E149" s="210"/>
      <c r="F149" s="211"/>
      <c r="G149" s="181">
        <v>3752531000</v>
      </c>
      <c r="H149" s="181">
        <v>1760751757</v>
      </c>
      <c r="I149" s="181">
        <f>SUM(G149:H149)</f>
        <v>5513282757</v>
      </c>
      <c r="K149" s="182"/>
    </row>
    <row r="150" spans="1:11" ht="15" customHeight="1">
      <c r="A150" s="206" t="s">
        <v>145</v>
      </c>
      <c r="B150" s="207"/>
      <c r="C150" s="207"/>
      <c r="D150" s="207"/>
      <c r="E150" s="207"/>
      <c r="F150" s="208"/>
      <c r="G150" s="124"/>
      <c r="H150" s="124"/>
      <c r="I150" s="124">
        <f aca="true" t="shared" si="0" ref="I150:I155">SUM(D150:H150)</f>
        <v>0</v>
      </c>
      <c r="K150" s="1">
        <f>K148-I139</f>
        <v>0</v>
      </c>
    </row>
    <row r="151" spans="1:11" ht="15" customHeight="1">
      <c r="A151" s="206" t="s">
        <v>146</v>
      </c>
      <c r="B151" s="207"/>
      <c r="C151" s="207"/>
      <c r="D151" s="207"/>
      <c r="E151" s="207"/>
      <c r="F151" s="208"/>
      <c r="G151" s="124"/>
      <c r="H151" s="124"/>
      <c r="I151" s="124">
        <f t="shared" si="0"/>
        <v>0</v>
      </c>
      <c r="K151" s="1"/>
    </row>
    <row r="152" spans="1:11" ht="15" customHeight="1">
      <c r="A152" s="206" t="s">
        <v>147</v>
      </c>
      <c r="B152" s="207"/>
      <c r="C152" s="207"/>
      <c r="D152" s="207"/>
      <c r="E152" s="207"/>
      <c r="F152" s="208"/>
      <c r="G152" s="124">
        <f>G149+G150-G151</f>
        <v>3752531000</v>
      </c>
      <c r="H152" s="124">
        <f>H149+H150-H151</f>
        <v>1760751757</v>
      </c>
      <c r="I152" s="124">
        <f>I149+I150-I151</f>
        <v>5513282757</v>
      </c>
      <c r="K152" s="1"/>
    </row>
    <row r="153" spans="1:9" ht="24" customHeight="1">
      <c r="A153" s="209" t="s">
        <v>148</v>
      </c>
      <c r="B153" s="210"/>
      <c r="C153" s="210"/>
      <c r="D153" s="210"/>
      <c r="E153" s="210"/>
      <c r="F153" s="211"/>
      <c r="G153" s="124"/>
      <c r="H153" s="124"/>
      <c r="I153" s="124">
        <f>SUM(D153)</f>
        <v>0</v>
      </c>
    </row>
    <row r="154" spans="1:11" s="68" customFormat="1" ht="15" customHeight="1">
      <c r="A154" s="209" t="s">
        <v>144</v>
      </c>
      <c r="B154" s="210"/>
      <c r="C154" s="210"/>
      <c r="D154" s="210"/>
      <c r="E154" s="210"/>
      <c r="F154" s="211"/>
      <c r="G154" s="181">
        <v>426803720</v>
      </c>
      <c r="H154" s="181">
        <v>1668764623</v>
      </c>
      <c r="I154" s="181">
        <f t="shared" si="0"/>
        <v>2095568343</v>
      </c>
      <c r="K154" s="182">
        <v>2577531000</v>
      </c>
    </row>
    <row r="155" spans="1:11" ht="15" customHeight="1">
      <c r="A155" s="206" t="s">
        <v>145</v>
      </c>
      <c r="B155" s="207"/>
      <c r="C155" s="207"/>
      <c r="D155" s="207"/>
      <c r="E155" s="207"/>
      <c r="F155" s="208"/>
      <c r="G155" s="124">
        <v>18762655</v>
      </c>
      <c r="H155" s="124">
        <v>57095463</v>
      </c>
      <c r="I155" s="124">
        <f t="shared" si="0"/>
        <v>75858118</v>
      </c>
      <c r="K155" s="1">
        <v>1175000000</v>
      </c>
    </row>
    <row r="156" spans="1:11" ht="15" customHeight="1">
      <c r="A156" s="206" t="s">
        <v>146</v>
      </c>
      <c r="B156" s="207"/>
      <c r="C156" s="207"/>
      <c r="D156" s="207"/>
      <c r="E156" s="207"/>
      <c r="F156" s="208"/>
      <c r="G156" s="124"/>
      <c r="H156" s="124"/>
      <c r="I156" s="124">
        <f>SUM(D156)</f>
        <v>0</v>
      </c>
      <c r="K156" s="1"/>
    </row>
    <row r="157" spans="1:11" ht="15" customHeight="1">
      <c r="A157" s="206" t="s">
        <v>147</v>
      </c>
      <c r="B157" s="207"/>
      <c r="C157" s="207"/>
      <c r="D157" s="207"/>
      <c r="E157" s="207"/>
      <c r="F157" s="208"/>
      <c r="G157" s="124">
        <f>SUM(G154+G155-G156)</f>
        <v>445566375</v>
      </c>
      <c r="H157" s="124">
        <f>SUM(H154+H155-H156)</f>
        <v>1725860086</v>
      </c>
      <c r="I157" s="124">
        <f>SUM(I154+I155-I156)</f>
        <v>2171426461</v>
      </c>
      <c r="K157" s="1">
        <v>-2268227280</v>
      </c>
    </row>
    <row r="158" spans="1:11" ht="21" customHeight="1">
      <c r="A158" s="209" t="s">
        <v>149</v>
      </c>
      <c r="B158" s="210"/>
      <c r="C158" s="210"/>
      <c r="D158" s="210"/>
      <c r="E158" s="210"/>
      <c r="F158" s="211"/>
      <c r="G158" s="124"/>
      <c r="H158" s="124"/>
      <c r="I158" s="124">
        <f>SUM(D158:H158)</f>
        <v>0</v>
      </c>
      <c r="K158" s="1">
        <v>-1057500000</v>
      </c>
    </row>
    <row r="159" spans="1:11" ht="19.5" customHeight="1">
      <c r="A159" s="206" t="s">
        <v>138</v>
      </c>
      <c r="B159" s="207"/>
      <c r="C159" s="207"/>
      <c r="D159" s="207"/>
      <c r="E159" s="207"/>
      <c r="F159" s="208"/>
      <c r="G159" s="124">
        <f>SUM(G149-G154)</f>
        <v>3325727280</v>
      </c>
      <c r="H159" s="124">
        <f>SUM(H149-H154)</f>
        <v>91987134</v>
      </c>
      <c r="I159" s="124">
        <f>SUM(I149-I154)</f>
        <v>3417714414</v>
      </c>
      <c r="K159" s="1">
        <f>K154+K155+K157+K158</f>
        <v>426803720</v>
      </c>
    </row>
    <row r="160" spans="1:9" s="68" customFormat="1" ht="21.75" customHeight="1">
      <c r="A160" s="306" t="s">
        <v>139</v>
      </c>
      <c r="B160" s="307"/>
      <c r="C160" s="307"/>
      <c r="D160" s="307"/>
      <c r="E160" s="307"/>
      <c r="F160" s="308"/>
      <c r="G160" s="183">
        <f>G152-G157</f>
        <v>3306964625</v>
      </c>
      <c r="H160" s="183">
        <f>H152-H157</f>
        <v>34891671</v>
      </c>
      <c r="I160" s="183">
        <f>I152-I157</f>
        <v>3341856296</v>
      </c>
    </row>
    <row r="161" spans="1:9" s="68" customFormat="1" ht="21.75" customHeight="1">
      <c r="A161" s="148"/>
      <c r="B161" s="148"/>
      <c r="C161" s="148"/>
      <c r="D161" s="148"/>
      <c r="E161" s="148"/>
      <c r="F161" s="148"/>
      <c r="G161" s="184"/>
      <c r="H161" s="184"/>
      <c r="I161" s="184"/>
    </row>
    <row r="162" spans="1:9" ht="10.5" customHeight="1">
      <c r="A162" s="95"/>
      <c r="B162" s="95"/>
      <c r="C162" s="95"/>
      <c r="D162" s="95"/>
      <c r="E162" s="95"/>
      <c r="F162" s="95"/>
      <c r="G162" s="52"/>
      <c r="H162" s="52"/>
      <c r="I162" s="52"/>
    </row>
    <row r="163" spans="1:9" ht="24" customHeight="1">
      <c r="A163" s="304" t="s">
        <v>117</v>
      </c>
      <c r="B163" s="305"/>
      <c r="C163" s="305"/>
      <c r="D163" s="305"/>
      <c r="E163" s="305"/>
      <c r="F163" s="305"/>
      <c r="G163" s="305"/>
      <c r="H163" s="305"/>
      <c r="I163" s="305"/>
    </row>
    <row r="164" spans="1:9" ht="20.25" customHeight="1">
      <c r="A164" s="260" t="s">
        <v>200</v>
      </c>
      <c r="B164" s="261"/>
      <c r="C164" s="261"/>
      <c r="D164" s="261"/>
      <c r="E164" s="261"/>
      <c r="F164" s="261"/>
      <c r="G164" s="262"/>
      <c r="H164" s="185" t="s">
        <v>34</v>
      </c>
      <c r="I164" s="185">
        <v>41275</v>
      </c>
    </row>
    <row r="165" spans="1:11" ht="22.5" customHeight="1">
      <c r="A165" s="301" t="s">
        <v>43</v>
      </c>
      <c r="B165" s="302"/>
      <c r="C165" s="302"/>
      <c r="D165" s="302"/>
      <c r="E165" s="302"/>
      <c r="F165" s="302"/>
      <c r="G165" s="303"/>
      <c r="H165" s="111">
        <f>SUM(H166:H168)</f>
        <v>807527396</v>
      </c>
      <c r="I165" s="111">
        <f>SUM(I166:I168)</f>
        <v>222512727</v>
      </c>
      <c r="K165">
        <v>2171426461</v>
      </c>
    </row>
    <row r="166" spans="1:9" ht="15.75" customHeight="1">
      <c r="A166" s="213" t="s">
        <v>44</v>
      </c>
      <c r="B166" s="213"/>
      <c r="C166" s="213"/>
      <c r="D166" s="213"/>
      <c r="E166" s="213"/>
      <c r="F166" s="213"/>
      <c r="G166" s="213"/>
      <c r="H166" s="125">
        <v>329785454</v>
      </c>
      <c r="I166" s="125">
        <v>222512727</v>
      </c>
    </row>
    <row r="167" spans="1:9" ht="15.75" customHeight="1">
      <c r="A167" s="213" t="s">
        <v>45</v>
      </c>
      <c r="B167" s="213"/>
      <c r="C167" s="213"/>
      <c r="D167" s="213"/>
      <c r="E167" s="213"/>
      <c r="F167" s="213"/>
      <c r="G167" s="213"/>
      <c r="H167" s="125">
        <v>449504915</v>
      </c>
      <c r="I167" s="125"/>
    </row>
    <row r="168" spans="1:9" ht="15.75" customHeight="1">
      <c r="A168" s="213" t="s">
        <v>46</v>
      </c>
      <c r="B168" s="213"/>
      <c r="C168" s="213"/>
      <c r="D168" s="213"/>
      <c r="E168" s="213"/>
      <c r="F168" s="213"/>
      <c r="G168" s="213"/>
      <c r="H168" s="125">
        <v>28237027</v>
      </c>
      <c r="I168" s="125"/>
    </row>
    <row r="169" spans="1:9" ht="15.75" customHeight="1">
      <c r="A169" s="209" t="s">
        <v>48</v>
      </c>
      <c r="B169" s="210"/>
      <c r="C169" s="210"/>
      <c r="D169" s="210"/>
      <c r="E169" s="210"/>
      <c r="F169" s="210"/>
      <c r="G169" s="211"/>
      <c r="H169" s="126">
        <f>SUM(H170:H171)</f>
        <v>5513206000</v>
      </c>
      <c r="I169" s="126">
        <f>SUM(I170:I171)</f>
        <v>5513206000</v>
      </c>
    </row>
    <row r="170" spans="1:9" ht="15" customHeight="1">
      <c r="A170" s="206" t="s">
        <v>150</v>
      </c>
      <c r="B170" s="207"/>
      <c r="C170" s="207"/>
      <c r="D170" s="207"/>
      <c r="E170" s="207"/>
      <c r="F170" s="207"/>
      <c r="G170" s="208"/>
      <c r="H170" s="127">
        <v>301206000</v>
      </c>
      <c r="I170" s="127">
        <v>301206000</v>
      </c>
    </row>
    <row r="171" spans="1:9" ht="15" customHeight="1">
      <c r="A171" s="206" t="s">
        <v>151</v>
      </c>
      <c r="B171" s="207"/>
      <c r="C171" s="207"/>
      <c r="D171" s="207"/>
      <c r="E171" s="207"/>
      <c r="F171" s="207"/>
      <c r="G171" s="208"/>
      <c r="H171" s="127">
        <v>5212000000</v>
      </c>
      <c r="I171" s="127">
        <v>5212000000</v>
      </c>
    </row>
    <row r="172" spans="1:9" ht="15.75" customHeight="1">
      <c r="A172" s="209" t="s">
        <v>49</v>
      </c>
      <c r="B172" s="210"/>
      <c r="C172" s="210"/>
      <c r="D172" s="210"/>
      <c r="E172" s="210"/>
      <c r="F172" s="210"/>
      <c r="G172" s="211"/>
      <c r="H172" s="126">
        <f>SUM(H173)</f>
        <v>327784745</v>
      </c>
      <c r="I172" s="126">
        <f>SUM(I173)</f>
        <v>342036256</v>
      </c>
    </row>
    <row r="173" spans="1:9" ht="15.75" customHeight="1">
      <c r="A173" s="206" t="s">
        <v>152</v>
      </c>
      <c r="B173" s="207"/>
      <c r="C173" s="207"/>
      <c r="D173" s="207"/>
      <c r="E173" s="207"/>
      <c r="F173" s="207"/>
      <c r="G173" s="208"/>
      <c r="H173" s="127">
        <v>327784745</v>
      </c>
      <c r="I173" s="127">
        <v>342036256</v>
      </c>
    </row>
    <row r="174" spans="1:9" ht="15.75" customHeight="1">
      <c r="A174" s="209" t="s">
        <v>50</v>
      </c>
      <c r="B174" s="210"/>
      <c r="C174" s="210"/>
      <c r="D174" s="210"/>
      <c r="E174" s="210"/>
      <c r="F174" s="210"/>
      <c r="G174" s="211"/>
      <c r="H174" s="126">
        <f>SUM(H175:H176)</f>
        <v>20662044603</v>
      </c>
      <c r="I174" s="126">
        <f>SUM(I175:I176)</f>
        <v>13187580251</v>
      </c>
    </row>
    <row r="175" spans="1:9" ht="15" customHeight="1">
      <c r="A175" s="213" t="s">
        <v>153</v>
      </c>
      <c r="B175" s="214"/>
      <c r="C175" s="214"/>
      <c r="D175" s="214"/>
      <c r="E175" s="214"/>
      <c r="F175" s="214"/>
      <c r="G175" s="214"/>
      <c r="H175" s="127">
        <v>20662044603</v>
      </c>
      <c r="I175" s="127">
        <v>10137580251</v>
      </c>
    </row>
    <row r="176" spans="1:9" ht="15" customHeight="1">
      <c r="A176" s="206" t="s">
        <v>154</v>
      </c>
      <c r="B176" s="207"/>
      <c r="C176" s="207"/>
      <c r="D176" s="207"/>
      <c r="E176" s="207"/>
      <c r="F176" s="207"/>
      <c r="G176" s="208"/>
      <c r="H176" s="127"/>
      <c r="I176" s="127">
        <v>3050000000</v>
      </c>
    </row>
    <row r="177" spans="1:9" ht="15.75" customHeight="1">
      <c r="A177" s="209" t="s">
        <v>51</v>
      </c>
      <c r="B177" s="210"/>
      <c r="C177" s="210"/>
      <c r="D177" s="210"/>
      <c r="E177" s="210"/>
      <c r="F177" s="210"/>
      <c r="G177" s="211"/>
      <c r="H177" s="126">
        <f>SUM(H178:H183)</f>
        <v>10975956755</v>
      </c>
      <c r="I177" s="126">
        <f>SUM(I178:I183)</f>
        <v>18368917691</v>
      </c>
    </row>
    <row r="178" spans="1:9" s="61" customFormat="1" ht="15" customHeight="1">
      <c r="A178" s="206" t="s">
        <v>155</v>
      </c>
      <c r="B178" s="207"/>
      <c r="C178" s="207"/>
      <c r="D178" s="207"/>
      <c r="E178" s="207"/>
      <c r="F178" s="207"/>
      <c r="G178" s="208"/>
      <c r="H178" s="127"/>
      <c r="I178" s="127">
        <v>1447179340</v>
      </c>
    </row>
    <row r="179" spans="1:9" s="61" customFormat="1" ht="15" customHeight="1">
      <c r="A179" s="206" t="s">
        <v>156</v>
      </c>
      <c r="B179" s="207"/>
      <c r="C179" s="207"/>
      <c r="D179" s="207"/>
      <c r="E179" s="207"/>
      <c r="F179" s="207"/>
      <c r="G179" s="208"/>
      <c r="H179" s="127">
        <v>9773277302</v>
      </c>
      <c r="I179" s="127">
        <v>11721298683</v>
      </c>
    </row>
    <row r="180" spans="1:11" s="61" customFormat="1" ht="15" customHeight="1">
      <c r="A180" s="206" t="s">
        <v>157</v>
      </c>
      <c r="B180" s="207"/>
      <c r="C180" s="207"/>
      <c r="D180" s="207"/>
      <c r="E180" s="207"/>
      <c r="F180" s="207"/>
      <c r="G180" s="208"/>
      <c r="H180" s="127">
        <v>171277312</v>
      </c>
      <c r="I180" s="127"/>
      <c r="K180" s="61">
        <v>122959135</v>
      </c>
    </row>
    <row r="181" spans="1:11" s="61" customFormat="1" ht="15" customHeight="1">
      <c r="A181" s="206" t="s">
        <v>158</v>
      </c>
      <c r="B181" s="207"/>
      <c r="C181" s="207"/>
      <c r="D181" s="207"/>
      <c r="E181" s="207"/>
      <c r="F181" s="207"/>
      <c r="G181" s="208"/>
      <c r="H181" s="127">
        <v>931326170</v>
      </c>
      <c r="I181" s="127">
        <v>4879838046</v>
      </c>
      <c r="K181" s="61">
        <v>48318177</v>
      </c>
    </row>
    <row r="182" spans="1:11" s="61" customFormat="1" ht="15" customHeight="1">
      <c r="A182" s="206" t="s">
        <v>159</v>
      </c>
      <c r="B182" s="207"/>
      <c r="C182" s="207"/>
      <c r="D182" s="207"/>
      <c r="E182" s="207"/>
      <c r="F182" s="207"/>
      <c r="G182" s="208"/>
      <c r="H182" s="127">
        <v>100073065</v>
      </c>
      <c r="I182" s="127">
        <v>320601622</v>
      </c>
      <c r="K182" s="61">
        <f>SUM(K180:K181)</f>
        <v>171277312</v>
      </c>
    </row>
    <row r="183" spans="1:9" s="61" customFormat="1" ht="15" customHeight="1">
      <c r="A183" s="206" t="s">
        <v>47</v>
      </c>
      <c r="B183" s="207"/>
      <c r="C183" s="207"/>
      <c r="D183" s="207"/>
      <c r="E183" s="207"/>
      <c r="F183" s="207"/>
      <c r="G183" s="208"/>
      <c r="H183" s="127">
        <v>2906</v>
      </c>
      <c r="I183" s="127"/>
    </row>
    <row r="184" spans="1:9" ht="15.75" customHeight="1">
      <c r="A184" s="209" t="s">
        <v>52</v>
      </c>
      <c r="B184" s="210"/>
      <c r="C184" s="210"/>
      <c r="D184" s="210"/>
      <c r="E184" s="210"/>
      <c r="F184" s="210"/>
      <c r="G184" s="211"/>
      <c r="H184" s="126">
        <f>SUM(H185)</f>
        <v>6643790000</v>
      </c>
      <c r="I184" s="126">
        <f>SUM(I185)</f>
        <v>6643790000</v>
      </c>
    </row>
    <row r="185" spans="1:9" ht="34.5" customHeight="1">
      <c r="A185" s="212" t="s">
        <v>69</v>
      </c>
      <c r="B185" s="212"/>
      <c r="C185" s="212"/>
      <c r="D185" s="212"/>
      <c r="E185" s="212"/>
      <c r="F185" s="212"/>
      <c r="G185" s="212"/>
      <c r="H185" s="128">
        <v>6643790000</v>
      </c>
      <c r="I185" s="128">
        <v>6643790000</v>
      </c>
    </row>
    <row r="186" spans="1:11" ht="15.75" customHeight="1">
      <c r="A186" s="209" t="s">
        <v>53</v>
      </c>
      <c r="B186" s="210"/>
      <c r="C186" s="210"/>
      <c r="D186" s="210"/>
      <c r="E186" s="210"/>
      <c r="F186" s="210"/>
      <c r="G186" s="211"/>
      <c r="H186" s="126">
        <f>SUM(H187:H189)</f>
        <v>40308540712</v>
      </c>
      <c r="I186" s="126">
        <f>SUM(I187:I189)</f>
        <v>22340974232</v>
      </c>
      <c r="K186">
        <v>22340974232</v>
      </c>
    </row>
    <row r="187" spans="1:11" ht="15.75" customHeight="1">
      <c r="A187" s="206" t="s">
        <v>160</v>
      </c>
      <c r="B187" s="207"/>
      <c r="C187" s="207"/>
      <c r="D187" s="207"/>
      <c r="E187" s="207"/>
      <c r="F187" s="207"/>
      <c r="G187" s="208"/>
      <c r="H187" s="127">
        <v>102173870</v>
      </c>
      <c r="I187" s="127">
        <v>396480140</v>
      </c>
      <c r="K187" s="1"/>
    </row>
    <row r="188" spans="1:11" ht="18.75" customHeight="1">
      <c r="A188" s="206" t="s">
        <v>161</v>
      </c>
      <c r="B188" s="207"/>
      <c r="C188" s="207"/>
      <c r="D188" s="207"/>
      <c r="E188" s="207"/>
      <c r="F188" s="207"/>
      <c r="G188" s="208"/>
      <c r="H188" s="127">
        <v>12457015</v>
      </c>
      <c r="I188" s="127">
        <v>502978245</v>
      </c>
      <c r="K188">
        <v>40308540712</v>
      </c>
    </row>
    <row r="189" spans="1:11" ht="19.5" customHeight="1">
      <c r="A189" s="206" t="s">
        <v>162</v>
      </c>
      <c r="B189" s="207"/>
      <c r="C189" s="207"/>
      <c r="D189" s="207"/>
      <c r="E189" s="207"/>
      <c r="F189" s="207"/>
      <c r="G189" s="208"/>
      <c r="H189" s="127">
        <f>SUM(H190:H195)</f>
        <v>40193909827</v>
      </c>
      <c r="I189" s="127">
        <f>SUM(I190:I195)</f>
        <v>21441515847</v>
      </c>
      <c r="K189" s="1">
        <f>K188-H186</f>
        <v>0</v>
      </c>
    </row>
    <row r="190" spans="1:11" ht="20.25" customHeight="1">
      <c r="A190" s="213" t="s">
        <v>163</v>
      </c>
      <c r="B190" s="214"/>
      <c r="C190" s="214"/>
      <c r="D190" s="214"/>
      <c r="E190" s="214"/>
      <c r="F190" s="214"/>
      <c r="G190" s="214"/>
      <c r="H190" s="127">
        <v>796003662</v>
      </c>
      <c r="I190" s="127">
        <v>796003662</v>
      </c>
      <c r="K190" s="1"/>
    </row>
    <row r="191" spans="1:9" ht="18.75" customHeight="1">
      <c r="A191" s="213" t="s">
        <v>164</v>
      </c>
      <c r="B191" s="214"/>
      <c r="C191" s="214"/>
      <c r="D191" s="214"/>
      <c r="E191" s="214"/>
      <c r="F191" s="214"/>
      <c r="G191" s="214"/>
      <c r="H191" s="127">
        <v>4502356991</v>
      </c>
      <c r="I191" s="127">
        <v>4502356991</v>
      </c>
    </row>
    <row r="192" spans="1:11" ht="15">
      <c r="A192" s="213" t="s">
        <v>165</v>
      </c>
      <c r="B192" s="214"/>
      <c r="C192" s="214"/>
      <c r="D192" s="214"/>
      <c r="E192" s="214"/>
      <c r="F192" s="214"/>
      <c r="G192" s="214"/>
      <c r="H192" s="127">
        <v>726984367</v>
      </c>
      <c r="I192" s="127">
        <v>726984367</v>
      </c>
      <c r="K192">
        <v>191280000</v>
      </c>
    </row>
    <row r="193" spans="1:11" ht="19.5" customHeight="1">
      <c r="A193" s="213" t="s">
        <v>166</v>
      </c>
      <c r="B193" s="214"/>
      <c r="C193" s="214"/>
      <c r="D193" s="214"/>
      <c r="E193" s="214"/>
      <c r="F193" s="214"/>
      <c r="G193" s="214"/>
      <c r="H193" s="127">
        <v>12858837190</v>
      </c>
      <c r="I193" s="127">
        <v>12772139690</v>
      </c>
      <c r="K193">
        <v>89316000</v>
      </c>
    </row>
    <row r="194" spans="1:11" ht="18.75" customHeight="1">
      <c r="A194" s="213" t="s">
        <v>167</v>
      </c>
      <c r="B194" s="214"/>
      <c r="C194" s="214"/>
      <c r="D194" s="214"/>
      <c r="E194" s="214"/>
      <c r="F194" s="214"/>
      <c r="G194" s="214"/>
      <c r="H194" s="127">
        <v>19836151000</v>
      </c>
      <c r="I194" s="127">
        <v>616545500</v>
      </c>
      <c r="K194">
        <v>58452000</v>
      </c>
    </row>
    <row r="195" spans="1:11" ht="20.25" customHeight="1">
      <c r="A195" s="213" t="s">
        <v>168</v>
      </c>
      <c r="B195" s="214"/>
      <c r="C195" s="214"/>
      <c r="D195" s="214"/>
      <c r="E195" s="214"/>
      <c r="F195" s="214"/>
      <c r="G195" s="214"/>
      <c r="H195" s="127">
        <v>1473576617</v>
      </c>
      <c r="I195" s="127">
        <v>2027485637</v>
      </c>
      <c r="K195" s="1">
        <v>26544000</v>
      </c>
    </row>
    <row r="196" spans="1:11" ht="19.5" customHeight="1">
      <c r="A196" s="209" t="s">
        <v>54</v>
      </c>
      <c r="B196" s="210"/>
      <c r="C196" s="210"/>
      <c r="D196" s="210"/>
      <c r="E196" s="210"/>
      <c r="F196" s="210"/>
      <c r="G196" s="211"/>
      <c r="H196" s="126"/>
      <c r="I196" s="126"/>
      <c r="K196">
        <v>48790000</v>
      </c>
    </row>
    <row r="197" spans="1:11" ht="15.75" customHeight="1">
      <c r="A197" s="206" t="s">
        <v>169</v>
      </c>
      <c r="B197" s="207"/>
      <c r="C197" s="207"/>
      <c r="D197" s="207"/>
      <c r="E197" s="207"/>
      <c r="F197" s="207"/>
      <c r="G197" s="208"/>
      <c r="H197" s="126">
        <f>SUM(H198:H199)</f>
        <v>1166241348</v>
      </c>
      <c r="I197" s="126">
        <f>SUM(I198:I199)</f>
        <v>1166241348</v>
      </c>
      <c r="K197">
        <v>19421769000</v>
      </c>
    </row>
    <row r="198" spans="1:11" ht="15">
      <c r="A198" s="213" t="s">
        <v>170</v>
      </c>
      <c r="B198" s="214"/>
      <c r="C198" s="214"/>
      <c r="D198" s="214"/>
      <c r="E198" s="214"/>
      <c r="F198" s="214"/>
      <c r="G198" s="214"/>
      <c r="H198" s="127">
        <v>800000000</v>
      </c>
      <c r="I198" s="127">
        <v>800000000</v>
      </c>
      <c r="K198">
        <f>SUM(K192:K197)</f>
        <v>19836151000</v>
      </c>
    </row>
    <row r="199" spans="1:11" ht="15">
      <c r="A199" s="270" t="s">
        <v>512</v>
      </c>
      <c r="B199" s="271"/>
      <c r="C199" s="271"/>
      <c r="D199" s="271"/>
      <c r="E199" s="271"/>
      <c r="F199" s="271"/>
      <c r="G199" s="271"/>
      <c r="H199" s="129">
        <v>366241348</v>
      </c>
      <c r="I199" s="129">
        <v>366241348</v>
      </c>
      <c r="K199">
        <v>1166241348</v>
      </c>
    </row>
    <row r="200" spans="1:9" ht="15" customHeight="1">
      <c r="A200" s="95"/>
      <c r="B200" s="47"/>
      <c r="C200" s="47"/>
      <c r="D200" s="47"/>
      <c r="E200" s="47"/>
      <c r="F200" s="47"/>
      <c r="G200" s="47"/>
      <c r="H200" s="48"/>
      <c r="I200" s="48"/>
    </row>
    <row r="201" spans="1:11" ht="28.5" customHeight="1">
      <c r="A201" s="263" t="s">
        <v>55</v>
      </c>
      <c r="B201" s="275"/>
      <c r="C201" s="275"/>
      <c r="D201" s="275"/>
      <c r="E201" s="275"/>
      <c r="F201" s="53"/>
      <c r="G201" s="53"/>
      <c r="H201" s="53"/>
      <c r="I201" s="53"/>
      <c r="K201" s="1">
        <f>K199-H198</f>
        <v>366241348</v>
      </c>
    </row>
    <row r="202" spans="1:9" ht="15.75">
      <c r="A202" s="263" t="s">
        <v>171</v>
      </c>
      <c r="B202" s="275"/>
      <c r="C202" s="275"/>
      <c r="D202" s="275"/>
      <c r="E202" s="275"/>
      <c r="F202" s="275"/>
      <c r="G202" s="53"/>
      <c r="H202" s="53"/>
      <c r="I202" s="53"/>
    </row>
    <row r="203" spans="1:9" ht="63">
      <c r="A203" s="260" t="s">
        <v>130</v>
      </c>
      <c r="B203" s="261"/>
      <c r="C203" s="261"/>
      <c r="D203" s="262"/>
      <c r="E203" s="71" t="s">
        <v>172</v>
      </c>
      <c r="F203" s="71" t="s">
        <v>173</v>
      </c>
      <c r="G203" s="71" t="s">
        <v>174</v>
      </c>
      <c r="H203" s="71" t="s">
        <v>175</v>
      </c>
      <c r="I203" s="71" t="s">
        <v>70</v>
      </c>
    </row>
    <row r="204" spans="1:11" ht="18.75" customHeight="1">
      <c r="A204" s="276" t="s">
        <v>176</v>
      </c>
      <c r="B204" s="277"/>
      <c r="C204" s="277"/>
      <c r="D204" s="278"/>
      <c r="E204" s="130">
        <v>114245700000</v>
      </c>
      <c r="F204" s="131">
        <v>4078650000</v>
      </c>
      <c r="G204" s="131">
        <v>54701809756</v>
      </c>
      <c r="H204" s="131">
        <v>5788935865</v>
      </c>
      <c r="I204" s="132">
        <v>32010398763</v>
      </c>
      <c r="K204" s="54">
        <v>5788935865</v>
      </c>
    </row>
    <row r="205" spans="1:11" ht="21.75" customHeight="1">
      <c r="A205" s="279" t="s">
        <v>56</v>
      </c>
      <c r="B205" s="280"/>
      <c r="C205" s="280"/>
      <c r="D205" s="281"/>
      <c r="E205" s="116"/>
      <c r="F205" s="112"/>
      <c r="G205" s="114"/>
      <c r="H205" s="114"/>
      <c r="I205" s="115">
        <v>1761652112</v>
      </c>
      <c r="K205">
        <v>64642400</v>
      </c>
    </row>
    <row r="206" spans="1:11" ht="29.25" customHeight="1">
      <c r="A206" s="256" t="s">
        <v>57</v>
      </c>
      <c r="B206" s="256"/>
      <c r="C206" s="256"/>
      <c r="D206" s="256"/>
      <c r="E206" s="116"/>
      <c r="F206" s="112"/>
      <c r="G206" s="133">
        <f>SUM(G207:G211)</f>
        <v>5815270053</v>
      </c>
      <c r="H206" s="133">
        <f>SUM(H207:H211)</f>
        <v>1488921400</v>
      </c>
      <c r="I206" s="133">
        <f>SUM(I207:I211)</f>
        <v>-28485597053</v>
      </c>
      <c r="K206" s="1">
        <f>K204+K205</f>
        <v>5853578265</v>
      </c>
    </row>
    <row r="207" spans="1:9" ht="20.25" customHeight="1">
      <c r="A207" s="279" t="s">
        <v>510</v>
      </c>
      <c r="B207" s="280"/>
      <c r="C207" s="280"/>
      <c r="D207" s="281"/>
      <c r="E207" s="116"/>
      <c r="F207" s="113"/>
      <c r="G207" s="133">
        <v>5815270053</v>
      </c>
      <c r="H207" s="133">
        <v>1424279000</v>
      </c>
      <c r="I207" s="133">
        <f>-(G207+H207)</f>
        <v>-7239549053</v>
      </c>
    </row>
    <row r="208" spans="1:9" ht="15" customHeight="1">
      <c r="A208" s="279" t="s">
        <v>511</v>
      </c>
      <c r="B208" s="280"/>
      <c r="C208" s="280"/>
      <c r="D208" s="281"/>
      <c r="E208" s="116"/>
      <c r="F208" s="113"/>
      <c r="G208" s="133"/>
      <c r="H208" s="133">
        <v>64642400</v>
      </c>
      <c r="I208" s="133"/>
    </row>
    <row r="209" spans="1:11" ht="18.75" customHeight="1">
      <c r="A209" s="256" t="s">
        <v>58</v>
      </c>
      <c r="B209" s="256"/>
      <c r="C209" s="256"/>
      <c r="D209" s="256"/>
      <c r="E209" s="117"/>
      <c r="F209" s="101"/>
      <c r="G209" s="134"/>
      <c r="H209" s="134"/>
      <c r="I209" s="135">
        <v>-19421769000</v>
      </c>
      <c r="K209">
        <v>7270673265</v>
      </c>
    </row>
    <row r="210" spans="1:11" ht="20.25" customHeight="1">
      <c r="A210" s="256" t="s">
        <v>59</v>
      </c>
      <c r="B210" s="256"/>
      <c r="C210" s="256"/>
      <c r="D210" s="256"/>
      <c r="E210" s="256"/>
      <c r="F210" s="101"/>
      <c r="G210" s="134"/>
      <c r="H210" s="134"/>
      <c r="I210" s="135">
        <v>-400000000</v>
      </c>
      <c r="K210" s="1">
        <f>K209-H213</f>
        <v>0</v>
      </c>
    </row>
    <row r="211" spans="1:11" ht="21" customHeight="1">
      <c r="A211" s="256" t="s">
        <v>60</v>
      </c>
      <c r="B211" s="256"/>
      <c r="C211" s="256"/>
      <c r="D211" s="256"/>
      <c r="E211" s="256"/>
      <c r="F211" s="101"/>
      <c r="G211" s="134"/>
      <c r="H211" s="134"/>
      <c r="I211" s="135">
        <v>-1424279000</v>
      </c>
      <c r="K211" s="1">
        <f>H204+K210</f>
        <v>5788935865</v>
      </c>
    </row>
    <row r="212" spans="1:11" ht="19.5" customHeight="1">
      <c r="A212" s="279" t="s">
        <v>134</v>
      </c>
      <c r="B212" s="280"/>
      <c r="C212" s="280"/>
      <c r="D212" s="281"/>
      <c r="E212" s="152"/>
      <c r="F212" s="153"/>
      <c r="G212" s="154"/>
      <c r="H212" s="156">
        <v>-7184000</v>
      </c>
      <c r="I212" s="155"/>
      <c r="K212" s="1"/>
    </row>
    <row r="213" spans="1:11" ht="18.75" customHeight="1">
      <c r="A213" s="272" t="s">
        <v>135</v>
      </c>
      <c r="B213" s="273"/>
      <c r="C213" s="273"/>
      <c r="D213" s="274"/>
      <c r="E213" s="138">
        <f>SUM(E204+E205+E206)</f>
        <v>114245700000</v>
      </c>
      <c r="F213" s="136">
        <f>SUM(F204+F205+F206)</f>
        <v>4078650000</v>
      </c>
      <c r="G213" s="136">
        <f>SUM(G204+G205+G206)</f>
        <v>60517079809</v>
      </c>
      <c r="H213" s="137">
        <f>SUM(H204+H205+H206+H212)</f>
        <v>7270673265</v>
      </c>
      <c r="I213" s="137">
        <f>SUM(I204+I205+I206)</f>
        <v>5286453822</v>
      </c>
      <c r="K213">
        <v>5390018697</v>
      </c>
    </row>
    <row r="214" spans="1:9" ht="9" customHeight="1">
      <c r="A214" s="97"/>
      <c r="B214" s="97"/>
      <c r="C214" s="97"/>
      <c r="D214" s="97"/>
      <c r="E214" s="118"/>
      <c r="F214" s="54"/>
      <c r="G214" s="54"/>
      <c r="H214" s="55"/>
      <c r="I214" s="55"/>
    </row>
    <row r="215" spans="1:9" ht="28.5" customHeight="1">
      <c r="A215" s="304" t="s">
        <v>117</v>
      </c>
      <c r="B215" s="305"/>
      <c r="C215" s="305"/>
      <c r="D215" s="305"/>
      <c r="E215" s="305"/>
      <c r="F215" s="305"/>
      <c r="G215" s="305"/>
      <c r="H215" s="305"/>
      <c r="I215" s="305"/>
    </row>
    <row r="216" spans="1:11" ht="19.5" customHeight="1">
      <c r="A216" s="321" t="s">
        <v>200</v>
      </c>
      <c r="B216" s="322"/>
      <c r="C216" s="322"/>
      <c r="D216" s="322"/>
      <c r="E216" s="322"/>
      <c r="F216" s="322"/>
      <c r="G216" s="323"/>
      <c r="H216" s="185" t="s">
        <v>34</v>
      </c>
      <c r="I216" s="185">
        <v>41275</v>
      </c>
      <c r="K216">
        <v>7277857265</v>
      </c>
    </row>
    <row r="217" spans="1:9" ht="16.5" customHeight="1">
      <c r="A217" s="301" t="s">
        <v>87</v>
      </c>
      <c r="B217" s="319"/>
      <c r="C217" s="319"/>
      <c r="D217" s="319"/>
      <c r="E217" s="319"/>
      <c r="F217" s="319"/>
      <c r="G217" s="320"/>
      <c r="H217" s="187"/>
      <c r="I217" s="187"/>
    </row>
    <row r="218" spans="1:11" ht="18.75" customHeight="1">
      <c r="A218" s="206" t="s">
        <v>177</v>
      </c>
      <c r="B218" s="207"/>
      <c r="C218" s="207"/>
      <c r="D218" s="207"/>
      <c r="E218" s="207"/>
      <c r="F218" s="207"/>
      <c r="G218" s="208"/>
      <c r="H218" s="127"/>
      <c r="I218" s="127"/>
      <c r="K218" s="1">
        <f>K216-H213</f>
        <v>7184000</v>
      </c>
    </row>
    <row r="219" spans="1:9" ht="17.25" customHeight="1">
      <c r="A219" s="206" t="s">
        <v>178</v>
      </c>
      <c r="B219" s="207"/>
      <c r="C219" s="207"/>
      <c r="D219" s="207"/>
      <c r="E219" s="207"/>
      <c r="F219" s="207"/>
      <c r="G219" s="208"/>
      <c r="H219" s="127">
        <v>62835100000</v>
      </c>
      <c r="I219" s="127">
        <v>62835100000</v>
      </c>
    </row>
    <row r="220" spans="1:9" ht="15" customHeight="1">
      <c r="A220" s="206" t="s">
        <v>179</v>
      </c>
      <c r="B220" s="207"/>
      <c r="C220" s="207"/>
      <c r="D220" s="207"/>
      <c r="E220" s="207"/>
      <c r="F220" s="207"/>
      <c r="G220" s="208"/>
      <c r="H220" s="127">
        <v>51410600000</v>
      </c>
      <c r="I220" s="127">
        <v>51410600000</v>
      </c>
    </row>
    <row r="221" spans="1:9" ht="15" customHeight="1">
      <c r="A221" s="206" t="s">
        <v>180</v>
      </c>
      <c r="B221" s="207"/>
      <c r="C221" s="207"/>
      <c r="D221" s="207"/>
      <c r="E221" s="207"/>
      <c r="F221" s="207"/>
      <c r="G221" s="208"/>
      <c r="H221" s="127"/>
      <c r="I221" s="127"/>
    </row>
    <row r="222" spans="1:9" ht="18" customHeight="1">
      <c r="A222" s="213" t="s">
        <v>181</v>
      </c>
      <c r="B222" s="214"/>
      <c r="C222" s="214"/>
      <c r="D222" s="214"/>
      <c r="E222" s="214"/>
      <c r="F222" s="214"/>
      <c r="G222" s="214"/>
      <c r="H222" s="127"/>
      <c r="I222" s="127"/>
    </row>
    <row r="223" spans="1:9" ht="15" customHeight="1">
      <c r="A223" s="206" t="s">
        <v>182</v>
      </c>
      <c r="B223" s="207"/>
      <c r="C223" s="207"/>
      <c r="D223" s="207"/>
      <c r="E223" s="207"/>
      <c r="F223" s="207"/>
      <c r="G223" s="208"/>
      <c r="H223" s="127"/>
      <c r="I223" s="127"/>
    </row>
    <row r="224" spans="1:9" ht="16.5" customHeight="1">
      <c r="A224" s="206" t="s">
        <v>183</v>
      </c>
      <c r="B224" s="207"/>
      <c r="C224" s="207"/>
      <c r="D224" s="207"/>
      <c r="E224" s="207"/>
      <c r="F224" s="207"/>
      <c r="G224" s="208"/>
      <c r="H224" s="186"/>
      <c r="I224" s="186"/>
    </row>
    <row r="225" spans="1:9" ht="19.5" customHeight="1">
      <c r="A225" s="206" t="s">
        <v>113</v>
      </c>
      <c r="B225" s="207"/>
      <c r="C225" s="207"/>
      <c r="D225" s="207"/>
      <c r="E225" s="207"/>
      <c r="F225" s="207"/>
      <c r="G225" s="208"/>
      <c r="H225" s="127">
        <v>11424570</v>
      </c>
      <c r="I225" s="127">
        <v>11424570</v>
      </c>
    </row>
    <row r="226" spans="1:9" ht="22.5" customHeight="1">
      <c r="A226" s="206" t="s">
        <v>114</v>
      </c>
      <c r="B226" s="207"/>
      <c r="C226" s="207"/>
      <c r="D226" s="207"/>
      <c r="E226" s="207"/>
      <c r="F226" s="207"/>
      <c r="G226" s="208"/>
      <c r="H226" s="127">
        <v>11424570</v>
      </c>
      <c r="I226" s="127">
        <v>11424570</v>
      </c>
    </row>
    <row r="227" spans="1:9" ht="19.5" customHeight="1">
      <c r="A227" s="206" t="s">
        <v>184</v>
      </c>
      <c r="B227" s="207"/>
      <c r="C227" s="207"/>
      <c r="D227" s="207"/>
      <c r="E227" s="207"/>
      <c r="F227" s="207"/>
      <c r="G227" s="208"/>
      <c r="H227" s="127">
        <v>11424570</v>
      </c>
      <c r="I227" s="127">
        <v>11424570</v>
      </c>
    </row>
    <row r="228" spans="1:9" ht="18.75" customHeight="1">
      <c r="A228" s="206" t="s">
        <v>115</v>
      </c>
      <c r="B228" s="207"/>
      <c r="C228" s="207"/>
      <c r="D228" s="207"/>
      <c r="E228" s="207"/>
      <c r="F228" s="207"/>
      <c r="G228" s="208"/>
      <c r="H228" s="127">
        <v>11424570</v>
      </c>
      <c r="I228" s="127">
        <v>11424570</v>
      </c>
    </row>
    <row r="229" spans="1:9" ht="17.25" customHeight="1">
      <c r="A229" s="206" t="s">
        <v>116</v>
      </c>
      <c r="B229" s="207"/>
      <c r="C229" s="207"/>
      <c r="D229" s="207"/>
      <c r="E229" s="207"/>
      <c r="F229" s="207"/>
      <c r="G229" s="208"/>
      <c r="H229" s="127">
        <v>11424570</v>
      </c>
      <c r="I229" s="127">
        <v>11424570</v>
      </c>
    </row>
    <row r="230" spans="1:9" ht="20.25" customHeight="1">
      <c r="A230" s="206" t="s">
        <v>185</v>
      </c>
      <c r="B230" s="207"/>
      <c r="C230" s="207"/>
      <c r="D230" s="207"/>
      <c r="E230" s="207"/>
      <c r="F230" s="207"/>
      <c r="G230" s="208"/>
      <c r="H230" s="127">
        <v>10000</v>
      </c>
      <c r="I230" s="127">
        <v>10000</v>
      </c>
    </row>
    <row r="231" spans="1:9" ht="20.25" customHeight="1">
      <c r="A231" s="209" t="s">
        <v>88</v>
      </c>
      <c r="B231" s="210"/>
      <c r="C231" s="210"/>
      <c r="D231" s="210"/>
      <c r="E231" s="210"/>
      <c r="F231" s="210"/>
      <c r="G231" s="211"/>
      <c r="H231" s="126">
        <f>H232</f>
        <v>390000000</v>
      </c>
      <c r="I231" s="126">
        <f>I232</f>
        <v>390000000</v>
      </c>
    </row>
    <row r="232" spans="1:9" ht="17.25" customHeight="1">
      <c r="A232" s="267" t="s">
        <v>186</v>
      </c>
      <c r="B232" s="268"/>
      <c r="C232" s="268"/>
      <c r="D232" s="268"/>
      <c r="E232" s="268"/>
      <c r="F232" s="268"/>
      <c r="G232" s="269"/>
      <c r="H232" s="129">
        <v>390000000</v>
      </c>
      <c r="I232" s="129">
        <v>390000000</v>
      </c>
    </row>
    <row r="233" spans="1:9" ht="25.5" customHeight="1">
      <c r="A233" s="263" t="s">
        <v>187</v>
      </c>
      <c r="B233" s="264"/>
      <c r="C233" s="264"/>
      <c r="D233" s="264"/>
      <c r="E233" s="264"/>
      <c r="F233" s="264"/>
      <c r="G233" s="264"/>
      <c r="H233" s="264"/>
      <c r="I233" s="264"/>
    </row>
    <row r="234" spans="1:9" ht="17.25" customHeight="1">
      <c r="A234" s="260" t="s">
        <v>200</v>
      </c>
      <c r="B234" s="261"/>
      <c r="C234" s="261"/>
      <c r="D234" s="261"/>
      <c r="E234" s="261"/>
      <c r="F234" s="261"/>
      <c r="G234" s="262"/>
      <c r="H234" s="185" t="s">
        <v>34</v>
      </c>
      <c r="I234" s="185" t="s">
        <v>41</v>
      </c>
    </row>
    <row r="235" spans="1:9" ht="16.5" customHeight="1">
      <c r="A235" s="258" t="s">
        <v>89</v>
      </c>
      <c r="B235" s="259"/>
      <c r="C235" s="259"/>
      <c r="D235" s="259"/>
      <c r="E235" s="259"/>
      <c r="F235" s="259"/>
      <c r="G235" s="259"/>
      <c r="H235" s="140">
        <f>H236+H237</f>
        <v>93659846910</v>
      </c>
      <c r="I235" s="140">
        <f>SUM(I236:I237)</f>
        <v>50007332741</v>
      </c>
    </row>
    <row r="236" spans="1:9" ht="15.75" customHeight="1">
      <c r="A236" s="251" t="s">
        <v>188</v>
      </c>
      <c r="B236" s="252"/>
      <c r="C236" s="252"/>
      <c r="D236" s="252"/>
      <c r="E236" s="252"/>
      <c r="F236" s="252"/>
      <c r="G236" s="253"/>
      <c r="H236" s="141">
        <f>KQQI!D10</f>
        <v>93193178978</v>
      </c>
      <c r="I236" s="141">
        <v>49966568006</v>
      </c>
    </row>
    <row r="237" spans="1:9" ht="15.75" customHeight="1">
      <c r="A237" s="251" t="s">
        <v>189</v>
      </c>
      <c r="B237" s="252"/>
      <c r="C237" s="252"/>
      <c r="D237" s="252"/>
      <c r="E237" s="252"/>
      <c r="F237" s="252"/>
      <c r="G237" s="253"/>
      <c r="H237" s="141">
        <f>KQQI!D11</f>
        <v>466667932</v>
      </c>
      <c r="I237" s="141">
        <v>40764735</v>
      </c>
    </row>
    <row r="238" spans="1:9" ht="16.5" customHeight="1">
      <c r="A238" s="265" t="s">
        <v>90</v>
      </c>
      <c r="B238" s="266"/>
      <c r="C238" s="266"/>
      <c r="D238" s="266"/>
      <c r="E238" s="266"/>
      <c r="F238" s="266"/>
      <c r="G238" s="266"/>
      <c r="H238" s="126">
        <f>KQQI!D12</f>
        <v>34094559697</v>
      </c>
      <c r="I238" s="126">
        <v>15501142041</v>
      </c>
    </row>
    <row r="239" spans="1:9" ht="17.25" customHeight="1">
      <c r="A239" s="265" t="s">
        <v>91</v>
      </c>
      <c r="B239" s="266"/>
      <c r="C239" s="266"/>
      <c r="D239" s="266"/>
      <c r="E239" s="266"/>
      <c r="F239" s="266"/>
      <c r="G239" s="266"/>
      <c r="H239" s="126">
        <f>SUM(H235-H238)</f>
        <v>59565287213</v>
      </c>
      <c r="I239" s="126">
        <f>SUM(I235-I238)</f>
        <v>34506190700</v>
      </c>
    </row>
    <row r="240" spans="1:9" ht="15.75" customHeight="1">
      <c r="A240" s="265" t="s">
        <v>92</v>
      </c>
      <c r="B240" s="266"/>
      <c r="C240" s="266"/>
      <c r="D240" s="266"/>
      <c r="E240" s="266"/>
      <c r="F240" s="266"/>
      <c r="G240" s="266"/>
      <c r="H240" s="126">
        <f>KQQI!D14</f>
        <v>51914307303</v>
      </c>
      <c r="I240" s="126">
        <v>28106290960</v>
      </c>
    </row>
    <row r="241" spans="1:9" ht="19.5" customHeight="1">
      <c r="A241" s="248" t="s">
        <v>93</v>
      </c>
      <c r="B241" s="249"/>
      <c r="C241" s="249"/>
      <c r="D241" s="249"/>
      <c r="E241" s="249"/>
      <c r="F241" s="249"/>
      <c r="G241" s="250"/>
      <c r="H241" s="126">
        <f>KQQI!D16</f>
        <v>535030441</v>
      </c>
      <c r="I241" s="126">
        <v>26202375</v>
      </c>
    </row>
    <row r="242" spans="1:9" ht="15.75" customHeight="1">
      <c r="A242" s="248" t="s">
        <v>94</v>
      </c>
      <c r="B242" s="249"/>
      <c r="C242" s="249"/>
      <c r="D242" s="249"/>
      <c r="E242" s="249"/>
      <c r="F242" s="249"/>
      <c r="G242" s="250"/>
      <c r="H242" s="126">
        <f>KQQI!D17</f>
        <v>197353663</v>
      </c>
      <c r="I242" s="126">
        <v>705703844</v>
      </c>
    </row>
    <row r="243" spans="1:9" s="62" customFormat="1" ht="17.25" customHeight="1">
      <c r="A243" s="246" t="s">
        <v>190</v>
      </c>
      <c r="B243" s="247"/>
      <c r="C243" s="247"/>
      <c r="D243" s="247"/>
      <c r="E243" s="247"/>
      <c r="F243" s="247"/>
      <c r="G243" s="247"/>
      <c r="H243" s="142">
        <v>2320327149</v>
      </c>
      <c r="I243" s="142">
        <v>2361586154</v>
      </c>
    </row>
    <row r="244" spans="1:9" s="63" customFormat="1" ht="18.75" customHeight="1">
      <c r="A244" s="244" t="s">
        <v>191</v>
      </c>
      <c r="B244" s="245"/>
      <c r="C244" s="245"/>
      <c r="D244" s="245"/>
      <c r="E244" s="245"/>
      <c r="F244" s="245"/>
      <c r="G244" s="245"/>
      <c r="H244" s="143">
        <f>SUM(H245:H245)</f>
        <v>-85627000</v>
      </c>
      <c r="I244" s="143">
        <f>SUM(I245:I245)</f>
        <v>-148920000</v>
      </c>
    </row>
    <row r="245" spans="1:9" s="63" customFormat="1" ht="18" customHeight="1">
      <c r="A245" s="251" t="s">
        <v>192</v>
      </c>
      <c r="B245" s="252"/>
      <c r="C245" s="252"/>
      <c r="D245" s="252"/>
      <c r="E245" s="252"/>
      <c r="F245" s="252"/>
      <c r="G245" s="253"/>
      <c r="H245" s="143">
        <f>SUM(H246)</f>
        <v>-85627000</v>
      </c>
      <c r="I245" s="143">
        <f>SUM(I246)</f>
        <v>-148920000</v>
      </c>
    </row>
    <row r="246" spans="1:9" s="63" customFormat="1" ht="12.75" customHeight="1">
      <c r="A246" s="251" t="s">
        <v>95</v>
      </c>
      <c r="B246" s="252"/>
      <c r="C246" s="252"/>
      <c r="D246" s="252"/>
      <c r="E246" s="252"/>
      <c r="F246" s="252"/>
      <c r="G246" s="253"/>
      <c r="H246" s="143">
        <v>-85627000</v>
      </c>
      <c r="I246" s="143">
        <v>-148920000</v>
      </c>
    </row>
    <row r="247" spans="1:9" ht="15">
      <c r="A247" s="246" t="s">
        <v>193</v>
      </c>
      <c r="B247" s="247"/>
      <c r="C247" s="247"/>
      <c r="D247" s="247"/>
      <c r="E247" s="247"/>
      <c r="F247" s="247"/>
      <c r="G247" s="247"/>
      <c r="H247" s="144">
        <f>H243+H244</f>
        <v>2234700149</v>
      </c>
      <c r="I247" s="144">
        <f>I243+I244</f>
        <v>2212666154</v>
      </c>
    </row>
    <row r="248" spans="1:9" s="63" customFormat="1" ht="15.75">
      <c r="A248" s="254" t="s">
        <v>71</v>
      </c>
      <c r="B248" s="255"/>
      <c r="C248" s="255"/>
      <c r="D248" s="255"/>
      <c r="E248" s="255"/>
      <c r="F248" s="255"/>
      <c r="G248" s="255"/>
      <c r="H248" s="145">
        <v>0.25</v>
      </c>
      <c r="I248" s="145">
        <v>0.25</v>
      </c>
    </row>
    <row r="249" spans="1:9" s="63" customFormat="1" ht="17.25" customHeight="1">
      <c r="A249" s="254" t="s">
        <v>72</v>
      </c>
      <c r="B249" s="255"/>
      <c r="C249" s="255"/>
      <c r="D249" s="255"/>
      <c r="E249" s="255"/>
      <c r="F249" s="255"/>
      <c r="G249" s="255"/>
      <c r="H249" s="143">
        <f>H247*H248</f>
        <v>558675037.25</v>
      </c>
      <c r="I249" s="143">
        <f>I247*I248</f>
        <v>553166538.5</v>
      </c>
    </row>
    <row r="250" spans="1:9" ht="16.5" customHeight="1">
      <c r="A250" s="246" t="s">
        <v>73</v>
      </c>
      <c r="B250" s="247"/>
      <c r="C250" s="247"/>
      <c r="D250" s="247"/>
      <c r="E250" s="247"/>
      <c r="F250" s="247"/>
      <c r="G250" s="247"/>
      <c r="H250" s="144">
        <f>H249</f>
        <v>558675037.25</v>
      </c>
      <c r="I250" s="144">
        <f>I249</f>
        <v>553166538.5</v>
      </c>
    </row>
    <row r="251" spans="1:9" ht="13.5" customHeight="1">
      <c r="A251" s="230" t="s">
        <v>74</v>
      </c>
      <c r="B251" s="231"/>
      <c r="C251" s="231"/>
      <c r="D251" s="231"/>
      <c r="E251" s="231"/>
      <c r="F251" s="231"/>
      <c r="G251" s="232"/>
      <c r="H251" s="146">
        <f>(H243-H250)/H229</f>
        <v>154.19854854493428</v>
      </c>
      <c r="I251" s="146">
        <f>(I243-I250)/I229</f>
        <v>158.29213839120422</v>
      </c>
    </row>
    <row r="252" spans="1:9" ht="13.5" customHeight="1">
      <c r="A252" s="188"/>
      <c r="B252" s="188"/>
      <c r="C252" s="188"/>
      <c r="D252" s="188"/>
      <c r="E252" s="188"/>
      <c r="F252" s="188"/>
      <c r="G252" s="188"/>
      <c r="H252" s="189"/>
      <c r="I252" s="189"/>
    </row>
    <row r="253" spans="1:9" ht="20.25" customHeight="1">
      <c r="A253" s="220" t="s">
        <v>75</v>
      </c>
      <c r="B253" s="221"/>
      <c r="C253" s="221"/>
      <c r="D253" s="221"/>
      <c r="E253" s="45"/>
      <c r="F253" s="45"/>
      <c r="G253" s="45"/>
      <c r="H253" s="46"/>
      <c r="I253" s="46"/>
    </row>
    <row r="254" spans="1:9" ht="15.75" customHeight="1">
      <c r="A254" s="220" t="s">
        <v>76</v>
      </c>
      <c r="B254" s="221"/>
      <c r="C254" s="221"/>
      <c r="D254" s="221"/>
      <c r="E254" s="221"/>
      <c r="F254" s="221"/>
      <c r="G254" s="45"/>
      <c r="H254" s="46"/>
      <c r="I254" s="46"/>
    </row>
    <row r="255" spans="1:9" ht="35.25" customHeight="1">
      <c r="A255" s="222" t="s">
        <v>86</v>
      </c>
      <c r="B255" s="223"/>
      <c r="C255" s="223"/>
      <c r="D255" s="223"/>
      <c r="E255" s="223"/>
      <c r="F255" s="223"/>
      <c r="G255" s="223"/>
      <c r="H255" s="223"/>
      <c r="I255" s="223"/>
    </row>
    <row r="256" spans="1:9" ht="5.25" customHeight="1">
      <c r="A256" s="45"/>
      <c r="B256" s="45"/>
      <c r="C256" s="45"/>
      <c r="D256" s="45"/>
      <c r="E256" s="45"/>
      <c r="F256" s="45"/>
      <c r="G256" s="45"/>
      <c r="H256" s="46"/>
      <c r="I256" s="46"/>
    </row>
    <row r="257" spans="1:9" ht="31.5" customHeight="1">
      <c r="A257" s="224" t="s">
        <v>77</v>
      </c>
      <c r="B257" s="225"/>
      <c r="C257" s="225"/>
      <c r="D257" s="225"/>
      <c r="E257" s="228" t="s">
        <v>78</v>
      </c>
      <c r="F257" s="229"/>
      <c r="G257" s="224" t="s">
        <v>82</v>
      </c>
      <c r="H257" s="225"/>
      <c r="I257" s="119" t="s">
        <v>81</v>
      </c>
    </row>
    <row r="258" spans="1:9" s="61" customFormat="1" ht="15" customHeight="1">
      <c r="A258" s="256" t="s">
        <v>79</v>
      </c>
      <c r="B258" s="257"/>
      <c r="C258" s="257"/>
      <c r="D258" s="257"/>
      <c r="E258" s="233" t="s">
        <v>80</v>
      </c>
      <c r="F258" s="234"/>
      <c r="G258" s="213" t="s">
        <v>118</v>
      </c>
      <c r="H258" s="214"/>
      <c r="I258" s="120">
        <v>22751152622</v>
      </c>
    </row>
    <row r="259" spans="1:9" s="61" customFormat="1" ht="15.75">
      <c r="A259" s="257"/>
      <c r="B259" s="257"/>
      <c r="C259" s="257"/>
      <c r="D259" s="257"/>
      <c r="E259" s="122"/>
      <c r="F259" s="123"/>
      <c r="G259" s="206" t="s">
        <v>119</v>
      </c>
      <c r="H259" s="208"/>
      <c r="I259" s="120">
        <v>61478620104</v>
      </c>
    </row>
    <row r="260" spans="1:9" s="61" customFormat="1" ht="15.75" customHeight="1">
      <c r="A260" s="233" t="s">
        <v>79</v>
      </c>
      <c r="B260" s="239"/>
      <c r="C260" s="239"/>
      <c r="D260" s="234"/>
      <c r="E260" s="233" t="s">
        <v>83</v>
      </c>
      <c r="F260" s="234"/>
      <c r="G260" s="213" t="s">
        <v>119</v>
      </c>
      <c r="H260" s="214"/>
      <c r="I260" s="120">
        <v>38029872091</v>
      </c>
    </row>
    <row r="261" spans="1:9" s="61" customFormat="1" ht="15">
      <c r="A261" s="235"/>
      <c r="B261" s="240"/>
      <c r="C261" s="240"/>
      <c r="D261" s="236"/>
      <c r="E261" s="235"/>
      <c r="F261" s="236"/>
      <c r="G261" s="213" t="s">
        <v>120</v>
      </c>
      <c r="H261" s="214"/>
      <c r="I261" s="120">
        <v>85627000</v>
      </c>
    </row>
    <row r="262" spans="1:9" s="61" customFormat="1" ht="15">
      <c r="A262" s="235"/>
      <c r="B262" s="240"/>
      <c r="C262" s="240"/>
      <c r="D262" s="236"/>
      <c r="E262" s="235"/>
      <c r="F262" s="236"/>
      <c r="G262" s="213" t="s">
        <v>121</v>
      </c>
      <c r="H262" s="214"/>
      <c r="I262" s="120">
        <v>15874515</v>
      </c>
    </row>
    <row r="263" spans="1:9" s="61" customFormat="1" ht="15">
      <c r="A263" s="235"/>
      <c r="B263" s="240"/>
      <c r="C263" s="240"/>
      <c r="D263" s="236"/>
      <c r="E263" s="235"/>
      <c r="F263" s="236"/>
      <c r="G263" s="213" t="s">
        <v>122</v>
      </c>
      <c r="H263" s="214"/>
      <c r="I263" s="120">
        <v>20393615000</v>
      </c>
    </row>
    <row r="264" spans="1:9" ht="3.75" customHeight="1">
      <c r="A264" s="237"/>
      <c r="B264" s="241"/>
      <c r="C264" s="241"/>
      <c r="D264" s="238"/>
      <c r="E264" s="237"/>
      <c r="F264" s="238"/>
      <c r="G264" s="242"/>
      <c r="H264" s="243"/>
      <c r="I264" s="121"/>
    </row>
    <row r="265" spans="1:9" ht="24" customHeight="1">
      <c r="A265" s="50"/>
      <c r="B265" s="56"/>
      <c r="C265" s="50"/>
      <c r="D265" s="50"/>
      <c r="E265" s="50"/>
      <c r="F265" s="226" t="s">
        <v>84</v>
      </c>
      <c r="G265" s="227"/>
      <c r="H265" s="227"/>
      <c r="I265" s="227"/>
    </row>
    <row r="266" spans="1:9" ht="12" customHeight="1">
      <c r="A266" s="57"/>
      <c r="B266" s="58"/>
      <c r="C266" s="58"/>
      <c r="D266" s="58"/>
      <c r="E266" s="58"/>
      <c r="F266" s="58"/>
      <c r="G266" s="58"/>
      <c r="H266" s="58"/>
      <c r="I266" s="58"/>
    </row>
    <row r="267" spans="1:9" ht="16.5">
      <c r="A267" s="217" t="s">
        <v>85</v>
      </c>
      <c r="B267" s="196"/>
      <c r="C267" s="196"/>
      <c r="D267" s="196"/>
      <c r="E267" s="196"/>
      <c r="F267" s="196"/>
      <c r="G267" s="194" t="s">
        <v>290</v>
      </c>
      <c r="H267" s="195"/>
      <c r="I267" s="195"/>
    </row>
    <row r="268" spans="1:9" ht="16.5">
      <c r="A268" s="3"/>
      <c r="B268" s="59"/>
      <c r="C268" s="59"/>
      <c r="D268" s="59"/>
      <c r="E268" s="59"/>
      <c r="F268" s="59"/>
      <c r="G268" s="59"/>
      <c r="H268" s="59"/>
      <c r="I268" s="59"/>
    </row>
    <row r="269" spans="1:9" ht="16.5">
      <c r="A269" s="3"/>
      <c r="B269" s="59"/>
      <c r="C269" s="59"/>
      <c r="D269" s="59"/>
      <c r="E269" s="59"/>
      <c r="F269" s="59"/>
      <c r="G269" s="59"/>
      <c r="H269" s="59"/>
      <c r="I269" s="59"/>
    </row>
    <row r="270" spans="1:9" ht="16.5">
      <c r="A270" s="3"/>
      <c r="B270" s="59"/>
      <c r="C270" s="59"/>
      <c r="D270" s="59"/>
      <c r="E270" s="59"/>
      <c r="F270" s="59"/>
      <c r="G270" s="59"/>
      <c r="H270" s="59"/>
      <c r="I270" s="59"/>
    </row>
    <row r="271" spans="1:9" ht="16.5">
      <c r="A271" s="3"/>
      <c r="B271" s="59"/>
      <c r="C271" s="59"/>
      <c r="D271" s="59"/>
      <c r="E271" s="59"/>
      <c r="F271" s="59"/>
      <c r="G271" s="59"/>
      <c r="H271" s="59"/>
      <c r="I271" s="59"/>
    </row>
    <row r="272" spans="1:9" ht="16.5">
      <c r="A272" s="218" t="s">
        <v>291</v>
      </c>
      <c r="B272" s="219"/>
      <c r="C272" s="219"/>
      <c r="D272" s="59"/>
      <c r="E272" s="59"/>
      <c r="F272" s="59"/>
      <c r="G272" s="59"/>
      <c r="H272" s="59"/>
      <c r="I272" s="59"/>
    </row>
    <row r="273" spans="1:9" ht="16.5">
      <c r="A273" s="3"/>
      <c r="B273" s="59"/>
      <c r="C273" s="59"/>
      <c r="D273" s="59"/>
      <c r="E273" s="59"/>
      <c r="F273" s="59"/>
      <c r="G273" s="59"/>
      <c r="H273" s="59"/>
      <c r="I273" s="59"/>
    </row>
    <row r="274" spans="1:9" ht="16.5">
      <c r="A274" s="218"/>
      <c r="B274" s="219"/>
      <c r="C274" s="219"/>
      <c r="D274" s="59"/>
      <c r="E274" s="59"/>
      <c r="F274" s="59"/>
      <c r="G274" s="59"/>
      <c r="H274" s="59"/>
      <c r="I274" s="59"/>
    </row>
    <row r="275" spans="1:9" ht="12.75">
      <c r="A275" s="41"/>
      <c r="B275" s="60"/>
      <c r="C275" s="41"/>
      <c r="D275" s="41"/>
      <c r="E275" s="41"/>
      <c r="F275" s="41"/>
      <c r="G275" s="41"/>
      <c r="H275" s="41"/>
      <c r="I275" s="41"/>
    </row>
    <row r="276" spans="1:9" ht="15">
      <c r="A276" s="100"/>
      <c r="B276" s="99"/>
      <c r="C276" s="99"/>
      <c r="D276" s="99"/>
      <c r="E276" s="99"/>
      <c r="F276" s="99"/>
      <c r="G276" s="99"/>
      <c r="H276" s="99"/>
      <c r="I276" s="99"/>
    </row>
  </sheetData>
  <sheetProtection/>
  <mergeCells count="261">
    <mergeCell ref="A272:C272"/>
    <mergeCell ref="A253:D253"/>
    <mergeCell ref="G261:H261"/>
    <mergeCell ref="A208:D208"/>
    <mergeCell ref="A212:D212"/>
    <mergeCell ref="A217:G217"/>
    <mergeCell ref="A215:I215"/>
    <mergeCell ref="A216:G216"/>
    <mergeCell ref="A218:G218"/>
    <mergeCell ref="A219:G219"/>
    <mergeCell ref="A103:G103"/>
    <mergeCell ref="A104:G104"/>
    <mergeCell ref="A105:G105"/>
    <mergeCell ref="A106:G106"/>
    <mergeCell ref="A98:G98"/>
    <mergeCell ref="A100:G100"/>
    <mergeCell ref="A101:G101"/>
    <mergeCell ref="A102:G102"/>
    <mergeCell ref="A99:G99"/>
    <mergeCell ref="A114:G114"/>
    <mergeCell ref="A115:G115"/>
    <mergeCell ref="A107:G107"/>
    <mergeCell ref="A108:G108"/>
    <mergeCell ref="A109:G109"/>
    <mergeCell ref="A110:G110"/>
    <mergeCell ref="A145:D145"/>
    <mergeCell ref="A139:D139"/>
    <mergeCell ref="A141:D141"/>
    <mergeCell ref="A118:G118"/>
    <mergeCell ref="A119:G119"/>
    <mergeCell ref="A120:G120"/>
    <mergeCell ref="A148:F148"/>
    <mergeCell ref="A149:F149"/>
    <mergeCell ref="A150:F150"/>
    <mergeCell ref="A151:F151"/>
    <mergeCell ref="A147:F147"/>
    <mergeCell ref="A132:D132"/>
    <mergeCell ref="A133:D133"/>
    <mergeCell ref="A135:D135"/>
    <mergeCell ref="A136:D136"/>
    <mergeCell ref="A137:D137"/>
    <mergeCell ref="A158:F158"/>
    <mergeCell ref="A159:F159"/>
    <mergeCell ref="A160:F160"/>
    <mergeCell ref="A152:F152"/>
    <mergeCell ref="A153:F153"/>
    <mergeCell ref="A154:F154"/>
    <mergeCell ref="A155:F155"/>
    <mergeCell ref="A177:G177"/>
    <mergeCell ref="A169:G169"/>
    <mergeCell ref="A171:G171"/>
    <mergeCell ref="A170:G170"/>
    <mergeCell ref="A172:G172"/>
    <mergeCell ref="A173:G173"/>
    <mergeCell ref="A174:G174"/>
    <mergeCell ref="A176:G176"/>
    <mergeCell ref="A175:G175"/>
    <mergeCell ref="A8:I8"/>
    <mergeCell ref="A9:I9"/>
    <mergeCell ref="A166:G166"/>
    <mergeCell ref="A167:G167"/>
    <mergeCell ref="A168:G168"/>
    <mergeCell ref="A164:G164"/>
    <mergeCell ref="A165:G165"/>
    <mergeCell ref="A163:I163"/>
    <mergeCell ref="A156:F156"/>
    <mergeCell ref="A157:F157"/>
    <mergeCell ref="A1:I1"/>
    <mergeCell ref="A2:I2"/>
    <mergeCell ref="A4:H4"/>
    <mergeCell ref="A5:H5"/>
    <mergeCell ref="A6:I6"/>
    <mergeCell ref="A7:I7"/>
    <mergeCell ref="A10:I10"/>
    <mergeCell ref="A11:I11"/>
    <mergeCell ref="A12:I12"/>
    <mergeCell ref="A13:I13"/>
    <mergeCell ref="A142:D142"/>
    <mergeCell ref="A144:D144"/>
    <mergeCell ref="A138:D138"/>
    <mergeCell ref="A111:G111"/>
    <mergeCell ref="A112:G112"/>
    <mergeCell ref="A113:G113"/>
    <mergeCell ref="A18:I18"/>
    <mergeCell ref="A19:I19"/>
    <mergeCell ref="A20:I20"/>
    <mergeCell ref="A21:I21"/>
    <mergeCell ref="A14:I14"/>
    <mergeCell ref="A15:I15"/>
    <mergeCell ref="A16:I16"/>
    <mergeCell ref="A17:I17"/>
    <mergeCell ref="A26:I26"/>
    <mergeCell ref="A27:I27"/>
    <mergeCell ref="A28:I28"/>
    <mergeCell ref="A29:I29"/>
    <mergeCell ref="A22:I22"/>
    <mergeCell ref="A23:I23"/>
    <mergeCell ref="A24:I24"/>
    <mergeCell ref="A25:I25"/>
    <mergeCell ref="A34:I34"/>
    <mergeCell ref="A35:I35"/>
    <mergeCell ref="A36:I36"/>
    <mergeCell ref="A37:I37"/>
    <mergeCell ref="A30:I30"/>
    <mergeCell ref="A31:I31"/>
    <mergeCell ref="A32:I32"/>
    <mergeCell ref="A33:I33"/>
    <mergeCell ref="A42:I42"/>
    <mergeCell ref="A43:I43"/>
    <mergeCell ref="A44:I44"/>
    <mergeCell ref="A45:I45"/>
    <mergeCell ref="A38:I38"/>
    <mergeCell ref="A39:I39"/>
    <mergeCell ref="A40:I40"/>
    <mergeCell ref="A41:I41"/>
    <mergeCell ref="A50:F50"/>
    <mergeCell ref="H50:I50"/>
    <mergeCell ref="A51:F51"/>
    <mergeCell ref="H51:I51"/>
    <mergeCell ref="A46:I46"/>
    <mergeCell ref="A47:I47"/>
    <mergeCell ref="A48:I48"/>
    <mergeCell ref="A49:F49"/>
    <mergeCell ref="H49:I49"/>
    <mergeCell ref="A52:F52"/>
    <mergeCell ref="H52:I52"/>
    <mergeCell ref="A60:I60"/>
    <mergeCell ref="A61:I61"/>
    <mergeCell ref="A54:I54"/>
    <mergeCell ref="A55:I55"/>
    <mergeCell ref="A56:I56"/>
    <mergeCell ref="A57:I57"/>
    <mergeCell ref="A58:I58"/>
    <mergeCell ref="A59:I59"/>
    <mergeCell ref="A76:I76"/>
    <mergeCell ref="A65:I65"/>
    <mergeCell ref="A67:I67"/>
    <mergeCell ref="A74:I74"/>
    <mergeCell ref="A66:I66"/>
    <mergeCell ref="A70:I70"/>
    <mergeCell ref="A71:I71"/>
    <mergeCell ref="A72:I72"/>
    <mergeCell ref="A73:I73"/>
    <mergeCell ref="A81:I81"/>
    <mergeCell ref="A82:I82"/>
    <mergeCell ref="A83:I83"/>
    <mergeCell ref="A84:I84"/>
    <mergeCell ref="A77:I77"/>
    <mergeCell ref="A78:I78"/>
    <mergeCell ref="A79:I79"/>
    <mergeCell ref="A80:I80"/>
    <mergeCell ref="A117:G117"/>
    <mergeCell ref="A89:I89"/>
    <mergeCell ref="A90:I90"/>
    <mergeCell ref="A91:I91"/>
    <mergeCell ref="A92:I92"/>
    <mergeCell ref="A85:I85"/>
    <mergeCell ref="A86:I86"/>
    <mergeCell ref="A87:I87"/>
    <mergeCell ref="A88:I88"/>
    <mergeCell ref="A116:G116"/>
    <mergeCell ref="A178:G178"/>
    <mergeCell ref="A179:G179"/>
    <mergeCell ref="A122:G122"/>
    <mergeCell ref="A131:F131"/>
    <mergeCell ref="A93:I93"/>
    <mergeCell ref="A94:I94"/>
    <mergeCell ref="A96:I96"/>
    <mergeCell ref="A121:G121"/>
    <mergeCell ref="A123:G123"/>
    <mergeCell ref="A124:G124"/>
    <mergeCell ref="A210:E210"/>
    <mergeCell ref="A201:E201"/>
    <mergeCell ref="A183:G183"/>
    <mergeCell ref="A134:D134"/>
    <mergeCell ref="A140:D140"/>
    <mergeCell ref="A143:D143"/>
    <mergeCell ref="A146:H146"/>
    <mergeCell ref="A180:G180"/>
    <mergeCell ref="A181:G181"/>
    <mergeCell ref="A182:G182"/>
    <mergeCell ref="A221:G221"/>
    <mergeCell ref="A220:G220"/>
    <mergeCell ref="A191:G191"/>
    <mergeCell ref="A192:G192"/>
    <mergeCell ref="A193:G193"/>
    <mergeCell ref="A197:G197"/>
    <mergeCell ref="A207:D207"/>
    <mergeCell ref="A211:E211"/>
    <mergeCell ref="A209:D209"/>
    <mergeCell ref="A206:D206"/>
    <mergeCell ref="A232:G232"/>
    <mergeCell ref="A223:G223"/>
    <mergeCell ref="A198:G198"/>
    <mergeCell ref="A199:G199"/>
    <mergeCell ref="A213:D213"/>
    <mergeCell ref="A202:F202"/>
    <mergeCell ref="A222:G222"/>
    <mergeCell ref="A203:D203"/>
    <mergeCell ref="A204:D204"/>
    <mergeCell ref="A205:D205"/>
    <mergeCell ref="A247:G247"/>
    <mergeCell ref="A224:G224"/>
    <mergeCell ref="A226:G226"/>
    <mergeCell ref="A225:G225"/>
    <mergeCell ref="A243:G243"/>
    <mergeCell ref="A227:G227"/>
    <mergeCell ref="A228:G228"/>
    <mergeCell ref="A229:G229"/>
    <mergeCell ref="A230:G230"/>
    <mergeCell ref="A231:G231"/>
    <mergeCell ref="A258:D259"/>
    <mergeCell ref="A235:G235"/>
    <mergeCell ref="A234:G234"/>
    <mergeCell ref="A248:G248"/>
    <mergeCell ref="A233:I233"/>
    <mergeCell ref="A236:G236"/>
    <mergeCell ref="A239:G239"/>
    <mergeCell ref="A240:G240"/>
    <mergeCell ref="A238:G238"/>
    <mergeCell ref="A237:G237"/>
    <mergeCell ref="G264:H264"/>
    <mergeCell ref="A244:G244"/>
    <mergeCell ref="G262:H262"/>
    <mergeCell ref="A250:G250"/>
    <mergeCell ref="A241:G241"/>
    <mergeCell ref="A242:G242"/>
    <mergeCell ref="A245:G245"/>
    <mergeCell ref="A246:G246"/>
    <mergeCell ref="A249:G249"/>
    <mergeCell ref="G257:H257"/>
    <mergeCell ref="A274:C274"/>
    <mergeCell ref="A254:F254"/>
    <mergeCell ref="A255:I255"/>
    <mergeCell ref="A257:D257"/>
    <mergeCell ref="G263:H263"/>
    <mergeCell ref="G258:H258"/>
    <mergeCell ref="F265:I265"/>
    <mergeCell ref="E257:F257"/>
    <mergeCell ref="G260:H260"/>
    <mergeCell ref="E258:F258"/>
    <mergeCell ref="A62:I62"/>
    <mergeCell ref="A63:I63"/>
    <mergeCell ref="A64:I64"/>
    <mergeCell ref="A69:I69"/>
    <mergeCell ref="A267:F267"/>
    <mergeCell ref="G267:I267"/>
    <mergeCell ref="A251:G251"/>
    <mergeCell ref="G259:H259"/>
    <mergeCell ref="E260:F264"/>
    <mergeCell ref="A260:D264"/>
    <mergeCell ref="A189:G189"/>
    <mergeCell ref="A196:G196"/>
    <mergeCell ref="A184:G184"/>
    <mergeCell ref="A186:G186"/>
    <mergeCell ref="A187:G187"/>
    <mergeCell ref="A188:G188"/>
    <mergeCell ref="A185:G185"/>
    <mergeCell ref="A190:G190"/>
    <mergeCell ref="A194:G194"/>
    <mergeCell ref="A195:G195"/>
  </mergeCells>
  <printOptions/>
  <pageMargins left="0.75" right="0.59" top="0.93" bottom="1.01" header="0.5" footer="0.5"/>
  <pageSetup firstPageNumber="6" useFirstPageNumber="1" horizontalDpi="600" verticalDpi="600" orientation="portrait" r:id="rId1"/>
  <headerFooter alignWithMargins="0">
    <oddFooter>&amp;CPage &amp;P</oddFooter>
  </headerFooter>
</worksheet>
</file>

<file path=xl/worksheets/sheet4.xml><?xml version="1.0" encoding="utf-8"?>
<worksheet xmlns="http://schemas.openxmlformats.org/spreadsheetml/2006/main" xmlns:r="http://schemas.openxmlformats.org/officeDocument/2006/relationships">
  <dimension ref="A1:G52"/>
  <sheetViews>
    <sheetView tabSelected="1" view="pageBreakPreview" zoomScaleSheetLayoutView="100" zoomScalePageLayoutView="0" workbookViewId="0" topLeftCell="A1">
      <selection activeCell="D15" sqref="D15"/>
    </sheetView>
  </sheetViews>
  <sheetFormatPr defaultColWidth="9.140625" defaultRowHeight="12.75"/>
  <cols>
    <col min="1" max="1" width="48.8515625" style="39" customWidth="1"/>
    <col min="2" max="2" width="6.28125" style="0" customWidth="1"/>
    <col min="3" max="3" width="5.8515625" style="0" customWidth="1"/>
    <col min="4" max="4" width="15.28125" style="0" customWidth="1"/>
    <col min="5" max="5" width="15.140625" style="0" customWidth="1"/>
    <col min="6" max="6" width="0" style="0" hidden="1" customWidth="1"/>
    <col min="7" max="7" width="14.421875" style="1" hidden="1" customWidth="1"/>
    <col min="8" max="8" width="0" style="0" hidden="1" customWidth="1"/>
  </cols>
  <sheetData>
    <row r="1" spans="1:5" ht="22.5">
      <c r="A1" s="327" t="s">
        <v>516</v>
      </c>
      <c r="B1" s="328"/>
      <c r="C1" s="328"/>
      <c r="D1" s="328"/>
      <c r="E1" s="328"/>
    </row>
    <row r="2" spans="1:5" ht="15.75">
      <c r="A2" s="329" t="s">
        <v>123</v>
      </c>
      <c r="B2" s="330"/>
      <c r="C2" s="330"/>
      <c r="D2" s="330"/>
      <c r="E2" s="330"/>
    </row>
    <row r="3" spans="1:5" ht="9.75" customHeight="1">
      <c r="A3" s="331"/>
      <c r="B3" s="331"/>
      <c r="C3" s="331"/>
      <c r="D3" s="331"/>
      <c r="E3" s="331"/>
    </row>
    <row r="4" spans="1:5" ht="31.5">
      <c r="A4" s="87" t="s">
        <v>262</v>
      </c>
      <c r="B4" s="86" t="s">
        <v>492</v>
      </c>
      <c r="C4" s="86" t="s">
        <v>424</v>
      </c>
      <c r="D4" s="87" t="s">
        <v>260</v>
      </c>
      <c r="E4" s="87" t="s">
        <v>261</v>
      </c>
    </row>
    <row r="5" spans="1:5" ht="15.75">
      <c r="A5" s="90" t="s">
        <v>263</v>
      </c>
      <c r="B5" s="65" t="s">
        <v>425</v>
      </c>
      <c r="C5" s="66" t="s">
        <v>425</v>
      </c>
      <c r="D5" s="67" t="s">
        <v>425</v>
      </c>
      <c r="E5" s="67"/>
    </row>
    <row r="6" spans="1:7" ht="15.75">
      <c r="A6" s="91" t="s">
        <v>264</v>
      </c>
      <c r="B6" s="88" t="s">
        <v>493</v>
      </c>
      <c r="C6" s="24"/>
      <c r="D6" s="11">
        <v>86994029804</v>
      </c>
      <c r="E6" s="11">
        <v>48498899409</v>
      </c>
      <c r="G6" s="1">
        <f>SUM(G7:G8)</f>
        <v>86994029804</v>
      </c>
    </row>
    <row r="7" spans="1:7" ht="19.5" customHeight="1">
      <c r="A7" s="91" t="s">
        <v>265</v>
      </c>
      <c r="B7" s="88" t="s">
        <v>494</v>
      </c>
      <c r="C7" s="24"/>
      <c r="D7" s="64">
        <v>-32962015363</v>
      </c>
      <c r="E7" s="64">
        <v>-9425142151</v>
      </c>
      <c r="G7" s="1">
        <v>313971000</v>
      </c>
    </row>
    <row r="8" spans="1:7" ht="15.75">
      <c r="A8" s="91" t="s">
        <v>266</v>
      </c>
      <c r="B8" s="88" t="s">
        <v>495</v>
      </c>
      <c r="C8" s="24"/>
      <c r="D8" s="11">
        <v>-9501929572</v>
      </c>
      <c r="E8" s="11">
        <v>-5336016000</v>
      </c>
      <c r="G8" s="1">
        <v>86680058804</v>
      </c>
    </row>
    <row r="9" spans="1:5" ht="15.75">
      <c r="A9" s="91" t="s">
        <v>267</v>
      </c>
      <c r="B9" s="88" t="s">
        <v>496</v>
      </c>
      <c r="C9" s="24"/>
      <c r="D9" s="11">
        <v>-212560033</v>
      </c>
      <c r="E9" s="11">
        <v>-705703844</v>
      </c>
    </row>
    <row r="10" spans="1:5" ht="15.75">
      <c r="A10" s="91" t="s">
        <v>268</v>
      </c>
      <c r="B10" s="88" t="s">
        <v>497</v>
      </c>
      <c r="C10" s="24"/>
      <c r="D10" s="11">
        <v>-2037747104</v>
      </c>
      <c r="E10" s="11">
        <v>-1001776835</v>
      </c>
    </row>
    <row r="11" spans="1:7" ht="15.75">
      <c r="A11" s="91" t="s">
        <v>269</v>
      </c>
      <c r="B11" s="88" t="s">
        <v>498</v>
      </c>
      <c r="C11" s="24"/>
      <c r="D11" s="11">
        <v>1156631001</v>
      </c>
      <c r="E11" s="11">
        <v>560294706</v>
      </c>
      <c r="G11" s="1">
        <v>2709008611</v>
      </c>
    </row>
    <row r="12" spans="1:7" ht="15.75">
      <c r="A12" s="91" t="s">
        <v>270</v>
      </c>
      <c r="B12" s="88" t="s">
        <v>499</v>
      </c>
      <c r="C12" s="24"/>
      <c r="D12" s="11">
        <v>-8988526759</v>
      </c>
      <c r="E12" s="11">
        <v>-2431958438</v>
      </c>
      <c r="G12" s="1">
        <v>2037747104</v>
      </c>
    </row>
    <row r="13" spans="1:7" ht="15.75">
      <c r="A13" s="92" t="s">
        <v>271</v>
      </c>
      <c r="B13" s="89" t="s">
        <v>500</v>
      </c>
      <c r="C13" s="24"/>
      <c r="D13" s="26">
        <f>SUM(D6:D12)</f>
        <v>34447881974</v>
      </c>
      <c r="E13" s="26">
        <f>SUM(E6:E12)</f>
        <v>30158596847</v>
      </c>
      <c r="G13" s="1">
        <f>G11-G12</f>
        <v>671261507</v>
      </c>
    </row>
    <row r="14" spans="1:7" ht="16.5">
      <c r="A14" s="91" t="s">
        <v>272</v>
      </c>
      <c r="B14" s="27" t="s">
        <v>425</v>
      </c>
      <c r="C14" s="28"/>
      <c r="D14" s="29" t="s">
        <v>425</v>
      </c>
      <c r="E14" s="29" t="s">
        <v>425</v>
      </c>
      <c r="G14" s="1">
        <v>26229432</v>
      </c>
    </row>
    <row r="15" spans="1:7" ht="31.5">
      <c r="A15" s="91" t="s">
        <v>273</v>
      </c>
      <c r="B15" s="88" t="s">
        <v>501</v>
      </c>
      <c r="C15" s="23" t="s">
        <v>425</v>
      </c>
      <c r="D15" s="11"/>
      <c r="E15" s="11"/>
      <c r="G15" s="1">
        <v>175000000</v>
      </c>
    </row>
    <row r="16" spans="1:7" ht="31.5">
      <c r="A16" s="91" t="s">
        <v>274</v>
      </c>
      <c r="B16" s="88" t="s">
        <v>502</v>
      </c>
      <c r="C16" s="23" t="s">
        <v>425</v>
      </c>
      <c r="D16" s="11"/>
      <c r="E16" s="11"/>
      <c r="G16" s="1">
        <v>53850000</v>
      </c>
    </row>
    <row r="17" spans="1:7" ht="31.5">
      <c r="A17" s="91" t="s">
        <v>275</v>
      </c>
      <c r="B17" s="23">
        <v>23</v>
      </c>
      <c r="C17" s="23"/>
      <c r="D17" s="11"/>
      <c r="E17" s="11"/>
      <c r="G17" s="1">
        <v>50000000</v>
      </c>
    </row>
    <row r="18" spans="1:7" ht="31.5">
      <c r="A18" s="91" t="s">
        <v>276</v>
      </c>
      <c r="B18" s="23">
        <v>24</v>
      </c>
      <c r="C18" s="23"/>
      <c r="D18" s="11"/>
      <c r="E18" s="11"/>
      <c r="G18" s="1">
        <v>546453870</v>
      </c>
    </row>
    <row r="19" spans="1:7" ht="15.75">
      <c r="A19" s="91" t="s">
        <v>277</v>
      </c>
      <c r="B19" s="23">
        <v>25</v>
      </c>
      <c r="C19" s="23"/>
      <c r="D19" s="11"/>
      <c r="E19" s="11">
        <v>-744600000</v>
      </c>
      <c r="G19" s="1">
        <v>557668238</v>
      </c>
    </row>
    <row r="20" spans="1:7" ht="31.5">
      <c r="A20" s="91" t="s">
        <v>278</v>
      </c>
      <c r="B20" s="23">
        <v>26</v>
      </c>
      <c r="C20" s="23" t="s">
        <v>425</v>
      </c>
      <c r="D20" s="64"/>
      <c r="E20" s="64"/>
      <c r="G20" s="1">
        <v>1031059686</v>
      </c>
    </row>
    <row r="21" spans="1:7" ht="15.75">
      <c r="A21" s="91" t="s">
        <v>279</v>
      </c>
      <c r="B21" s="23">
        <v>27</v>
      </c>
      <c r="C21" s="23" t="s">
        <v>425</v>
      </c>
      <c r="D21" s="11">
        <v>737116798</v>
      </c>
      <c r="E21" s="11">
        <v>175122375</v>
      </c>
      <c r="G21" s="1">
        <v>758284563</v>
      </c>
    </row>
    <row r="22" spans="1:7" ht="15.75">
      <c r="A22" s="92" t="s">
        <v>280</v>
      </c>
      <c r="B22" s="89" t="s">
        <v>503</v>
      </c>
      <c r="C22" s="25" t="s">
        <v>425</v>
      </c>
      <c r="D22" s="26">
        <f>SUM(D15:D21)</f>
        <v>737116798</v>
      </c>
      <c r="E22" s="26">
        <f>SUM(E15:E21)</f>
        <v>-569477625</v>
      </c>
      <c r="G22" s="1">
        <v>166941561</v>
      </c>
    </row>
    <row r="23" spans="1:7" ht="15.75">
      <c r="A23" s="91" t="s">
        <v>281</v>
      </c>
      <c r="B23" s="23" t="s">
        <v>425</v>
      </c>
      <c r="C23" s="23" t="s">
        <v>425</v>
      </c>
      <c r="D23" s="11" t="s">
        <v>425</v>
      </c>
      <c r="E23" s="11" t="s">
        <v>425</v>
      </c>
      <c r="G23" s="1">
        <v>200000000</v>
      </c>
    </row>
    <row r="24" spans="1:7" ht="15.75">
      <c r="A24" s="91" t="s">
        <v>282</v>
      </c>
      <c r="B24" s="88" t="s">
        <v>504</v>
      </c>
      <c r="C24" s="23" t="s">
        <v>425</v>
      </c>
      <c r="D24" s="11">
        <v>6816466000</v>
      </c>
      <c r="E24" s="11">
        <v>3368520000</v>
      </c>
      <c r="G24" s="1">
        <v>2145827815</v>
      </c>
    </row>
    <row r="25" spans="1:7" ht="15.75">
      <c r="A25" s="91" t="s">
        <v>283</v>
      </c>
      <c r="B25" s="88" t="s">
        <v>505</v>
      </c>
      <c r="C25" s="23" t="s">
        <v>425</v>
      </c>
      <c r="D25" s="11">
        <v>-52864695441</v>
      </c>
      <c r="E25" s="11">
        <v>-51497064719</v>
      </c>
      <c r="G25" s="1">
        <v>683206928</v>
      </c>
    </row>
    <row r="26" spans="1:7" ht="15.75">
      <c r="A26" s="92" t="s">
        <v>284</v>
      </c>
      <c r="B26" s="89" t="s">
        <v>506</v>
      </c>
      <c r="C26" s="25" t="s">
        <v>425</v>
      </c>
      <c r="D26" s="26">
        <f>SUM(D24:D25)</f>
        <v>-46048229441</v>
      </c>
      <c r="E26" s="26">
        <f>SUM(E24:E25)</f>
        <v>-48128544719</v>
      </c>
      <c r="G26" s="1">
        <v>1421673159</v>
      </c>
    </row>
    <row r="27" spans="1:7" ht="15.75" customHeight="1">
      <c r="A27" s="92" t="s">
        <v>285</v>
      </c>
      <c r="B27" s="93" t="s">
        <v>507</v>
      </c>
      <c r="C27" s="30" t="s">
        <v>425</v>
      </c>
      <c r="D27" s="26">
        <f>SUM(D13+D22+D26)</f>
        <v>-10863230669</v>
      </c>
      <c r="E27" s="26">
        <f>SUM(E13+E22+E26)</f>
        <v>-18539425497</v>
      </c>
      <c r="G27" s="1">
        <v>501070000</v>
      </c>
    </row>
    <row r="28" spans="1:5" ht="14.25" customHeight="1">
      <c r="A28" s="91" t="s">
        <v>286</v>
      </c>
      <c r="B28" s="88" t="s">
        <v>508</v>
      </c>
      <c r="C28" s="23" t="s">
        <v>425</v>
      </c>
      <c r="D28" s="11">
        <f>CDQI!E8</f>
        <v>42139103190</v>
      </c>
      <c r="E28" s="11">
        <v>23006348389</v>
      </c>
    </row>
    <row r="29" spans="1:7" ht="15" hidden="1">
      <c r="A29" s="22"/>
      <c r="B29" s="23">
        <v>61</v>
      </c>
      <c r="C29" s="23"/>
      <c r="D29" s="11"/>
      <c r="E29" s="11"/>
      <c r="G29" s="1">
        <f>SUM(G13:G27)</f>
        <v>8988526759</v>
      </c>
    </row>
    <row r="30" spans="1:5" ht="15.75">
      <c r="A30" s="92" t="s">
        <v>287</v>
      </c>
      <c r="B30" s="93" t="s">
        <v>509</v>
      </c>
      <c r="C30" s="93" t="s">
        <v>6</v>
      </c>
      <c r="D30" s="26">
        <f>SUM(D27+D28)</f>
        <v>31275872521</v>
      </c>
      <c r="E30" s="26">
        <f>SUM(E27+E28)</f>
        <v>4466922892</v>
      </c>
    </row>
    <row r="31" spans="1:7" ht="15" customHeight="1">
      <c r="A31" s="31"/>
      <c r="B31" s="32"/>
      <c r="C31" s="32"/>
      <c r="D31" s="32"/>
      <c r="E31" s="32"/>
      <c r="G31" s="1">
        <v>261655767</v>
      </c>
    </row>
    <row r="32" spans="1:5" ht="3.75" customHeight="1">
      <c r="A32" s="33"/>
      <c r="B32" s="20"/>
      <c r="C32" s="20"/>
      <c r="D32" s="20"/>
      <c r="E32" s="20"/>
    </row>
    <row r="33" spans="1:7" ht="21.75" customHeight="1">
      <c r="A33" s="33"/>
      <c r="B33" s="34"/>
      <c r="C33" s="34"/>
      <c r="D33" s="332" t="s">
        <v>288</v>
      </c>
      <c r="E33" s="333"/>
      <c r="G33" s="1">
        <v>3370906100</v>
      </c>
    </row>
    <row r="34" spans="1:7" ht="26.25" customHeight="1">
      <c r="A34" s="324" t="s">
        <v>289</v>
      </c>
      <c r="B34" s="325"/>
      <c r="C34" s="325"/>
      <c r="D34" s="226" t="s">
        <v>290</v>
      </c>
      <c r="E34" s="326"/>
      <c r="G34" s="1">
        <v>27643310654</v>
      </c>
    </row>
    <row r="35" spans="1:7" ht="15">
      <c r="A35" s="35"/>
      <c r="B35" s="36"/>
      <c r="C35" s="36"/>
      <c r="D35" s="36"/>
      <c r="E35" s="36"/>
      <c r="G35" s="1">
        <f>SUM(G31:G34)</f>
        <v>31275872521</v>
      </c>
    </row>
    <row r="36" spans="1:5" ht="15">
      <c r="A36" s="35"/>
      <c r="B36" s="36"/>
      <c r="C36" s="36"/>
      <c r="D36" s="36"/>
      <c r="E36" s="36"/>
    </row>
    <row r="37" spans="1:5" ht="15">
      <c r="A37" s="33"/>
      <c r="B37" s="20"/>
      <c r="C37" s="20"/>
      <c r="D37" s="37"/>
      <c r="E37" s="20"/>
    </row>
    <row r="38" spans="1:5" ht="15">
      <c r="A38" s="33"/>
      <c r="B38" s="20"/>
      <c r="C38" s="20"/>
      <c r="D38" s="37"/>
      <c r="E38" s="20"/>
    </row>
    <row r="39" spans="1:5" ht="15">
      <c r="A39" s="33"/>
      <c r="B39" s="20"/>
      <c r="C39" s="20"/>
      <c r="D39" s="37"/>
      <c r="E39" s="20"/>
    </row>
    <row r="40" spans="1:5" ht="15.75">
      <c r="A40" s="94" t="s">
        <v>291</v>
      </c>
      <c r="B40" s="20"/>
      <c r="C40" s="20"/>
      <c r="D40" s="37"/>
      <c r="E40" s="20"/>
    </row>
    <row r="41" spans="1:5" ht="15">
      <c r="A41" s="33"/>
      <c r="B41" s="20"/>
      <c r="C41" s="20"/>
      <c r="D41" s="37"/>
      <c r="E41" s="20"/>
    </row>
    <row r="42" spans="1:5" ht="15">
      <c r="A42" s="33"/>
      <c r="B42" s="20"/>
      <c r="C42" s="20"/>
      <c r="D42" s="38"/>
      <c r="E42" s="20"/>
    </row>
    <row r="43" spans="1:5" ht="15">
      <c r="A43" s="33"/>
      <c r="B43" s="20"/>
      <c r="C43" s="20"/>
      <c r="D43" s="38"/>
      <c r="E43" s="21"/>
    </row>
    <row r="44" spans="1:5" ht="15">
      <c r="A44" s="33"/>
      <c r="B44" s="20"/>
      <c r="C44" s="20"/>
      <c r="D44" s="38"/>
      <c r="E44" s="21"/>
    </row>
    <row r="45" ht="15">
      <c r="D45" s="38"/>
    </row>
    <row r="46" ht="15">
      <c r="D46" s="38"/>
    </row>
    <row r="47" ht="15">
      <c r="D47" s="38"/>
    </row>
    <row r="48" ht="15">
      <c r="D48" s="38"/>
    </row>
    <row r="49" ht="15">
      <c r="D49" s="38"/>
    </row>
    <row r="50" ht="15">
      <c r="D50" s="38"/>
    </row>
    <row r="51" ht="15">
      <c r="D51" s="38"/>
    </row>
    <row r="52" ht="15">
      <c r="D52" s="1"/>
    </row>
  </sheetData>
  <sheetProtection/>
  <mergeCells count="6">
    <mergeCell ref="A34:C34"/>
    <mergeCell ref="D34:E34"/>
    <mergeCell ref="A1:E1"/>
    <mergeCell ref="A2:E2"/>
    <mergeCell ref="A3:E3"/>
    <mergeCell ref="D33:E33"/>
  </mergeCells>
  <printOptions/>
  <pageMargins left="0.86" right="0.43" top="0.65" bottom="0.73" header="0.5" footer="0.5"/>
  <pageSetup firstPageNumber="5" useFirstPageNumber="1" horizontalDpi="600" verticalDpi="600" orientation="portrait"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huongdt</cp:lastModifiedBy>
  <cp:lastPrinted>2013-04-22T07:35:04Z</cp:lastPrinted>
  <dcterms:created xsi:type="dcterms:W3CDTF">2005-01-13T22:37:55Z</dcterms:created>
  <dcterms:modified xsi:type="dcterms:W3CDTF">2013-04-26T07:20:47Z</dcterms:modified>
  <cp:category/>
  <cp:version/>
  <cp:contentType/>
  <cp:contentStatus/>
</cp:coreProperties>
</file>